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28B2FF19-2112-4DD8-AD24-F8B02AD16B56}" xr6:coauthVersionLast="47" xr6:coauthVersionMax="47" xr10:uidLastSave="{00000000-0000-0000-0000-000000000000}"/>
  <bookViews>
    <workbookView xWindow="-120" yWindow="-120" windowWidth="29040" windowHeight="15840" tabRatio="937" xr2:uid="{00000000-000D-0000-FFFF-FFFF00000000}"/>
  </bookViews>
  <sheets>
    <sheet name="INSTRUÇOES PARA PREENCHIMENTO" sheetId="37" r:id="rId1"/>
    <sheet name="MODELO PROPOSTA" sheetId="2" r:id="rId2"/>
    <sheet name="Cálculo do BDI" sheetId="36" r:id="rId3"/>
    <sheet name="ENCARGOS-SOCIAIS-E-TRABALHISTAS" sheetId="32" state="hidden" r:id="rId4"/>
    <sheet name="DADOS-ESTATISTICOS" sheetId="33" state="hidden" r:id="rId5"/>
  </sheets>
  <externalReferences>
    <externalReference r:id="rId6"/>
    <externalReference r:id="rId7"/>
    <externalReference r:id="rId8"/>
  </externalReferences>
  <definedNames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PROPOSTA'!$A$1:$I$51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2">'[2]DADOS-ESTATISTICOS'!$F$27</definedName>
    <definedName name="DIAS_AUSENCIAS_LEGAIS" localSheetId="0">'[2]DADOS-ESTATISTICOS'!$F$27</definedName>
    <definedName name="DIAS_AUSENCIAS_LEGAIS">'DADOS-ESTATISTICOS'!$F$27</definedName>
    <definedName name="DIAS_LICENCA_MATERNIDADE" localSheetId="2">'[2]DADOS-ESTATISTICOS'!$F$33</definedName>
    <definedName name="DIAS_LICENCA_MATERNIDADE" localSheetId="0">'[2]DADOS-ESTATISTICOS'!$F$33</definedName>
    <definedName name="DIAS_LICENCA_MATERNIDADE">'DADOS-ESTATISTICOS'!$F$33</definedName>
    <definedName name="DIAS_LICENCA_PATERNIDADE" localSheetId="2">'[2]DADOS-ESTATISTICOS'!$F$28</definedName>
    <definedName name="DIAS_LICENCA_PATERNIDADE" localSheetId="0">'[2]DADOS-ESTATISTICOS'!$F$28</definedName>
    <definedName name="DIAS_LICENCA_PATERNIDADE">'DADOS-ESTATISTICOS'!$F$28</definedName>
    <definedName name="DIAS_NA_SEMANA" localSheetId="2">'[2]DADOS-ESTATISTICOS'!$F$5</definedName>
    <definedName name="DIAS_NA_SEMANA" localSheetId="0">'[2]DADOS-ESTATISTICOS'!$F$5</definedName>
    <definedName name="DIAS_NA_SEMANA">'DADOS-ESTATISTICOS'!$F$5</definedName>
    <definedName name="DIAS_NO_ANO">'DADOS-ESTATISTICOS'!$F$6</definedName>
    <definedName name="DIAS_NO_MES" localSheetId="2">'[2]DADOS-ESTATISTICOS'!$F$22</definedName>
    <definedName name="DIAS_NO_MES" localSheetId="0">'[2]DADOS-ESTATISTICOS'!$F$22</definedName>
    <definedName name="DIAS_NO_MES">'DADOS-ESTATISTICOS'!$F$22</definedName>
    <definedName name="DIAS_PAGOS_EMPRESA_ACID_TRAB" localSheetId="2">'[2]DADOS-ESTATISTICOS'!$F$32</definedName>
    <definedName name="DIAS_PAGOS_EMPRESA_ACID_TRAB" localSheetId="0">'[2]DADOS-ESTATISTICOS'!$F$32</definedName>
    <definedName name="DIAS_PAGOS_EMPRESA_ACID_TRAB">'DADOS-ESTATISTICOS'!$F$32</definedName>
    <definedName name="DIAS_TRABALHADOS_NO_MES">'[1]INSERÇÃO-DE-DADOS'!$F$43</definedName>
    <definedName name="DIVISOR_DE_HORAS">'DADOS-ESTATISTICOS'!$F$4</definedName>
    <definedName name="EMPREG_POR_POSTO">'[1]INSERÇÃO-DE-DADOS'!$E$19</definedName>
    <definedName name="HORA_NORMAL">'DADOS-ESTATISTICOS'!$F$9</definedName>
    <definedName name="HORA_NOTURNA">'DADOS-ESTATISTICOS'!$F$10</definedName>
    <definedName name="LOCAL_DE_EXECUCAO">'[1]INSERÇÃO-DE-DADOS'!$D$12</definedName>
    <definedName name="MEDIA_ANUAL_DIAS_TRABALHO_MES">'DADOS-ESTATISTICOS'!$F$7</definedName>
    <definedName name="MESES_NO_ANO" localSheetId="2">'[2]DADOS-ESTATISTICOS'!$F$8</definedName>
    <definedName name="MESES_NO_ANO" localSheetId="0">'[2]DADOS-ESTATISTICOS'!$F$8</definedName>
    <definedName name="MESES_NO_ANO">'DADOS-ESTATISTICOS'!$F$8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>'[3]INSERÇÃO-DE-DADOS'!$D$7</definedName>
    <definedName name="NUMERO_MESES_EXEC_CONTRATUAL">'[1]INSERÇÃO-DE-DADOS'!$F$15</definedName>
    <definedName name="NUMERO_PREGAO" localSheetId="4">'[1]INSERÇÃO-DE-DADOS'!$F$7</definedName>
    <definedName name="NUMERO_PREGAO" localSheetId="3">'[1]INSERÇÃO-DE-DADOS'!$F$7</definedName>
    <definedName name="NUMERO_PREGAO">'[3]INSERÇÃO-DE-DADOS'!$F$7</definedName>
    <definedName name="NUMERO_PROCESSO" localSheetId="4">'[1]INSERÇÃO-DE-DADOS'!$D$6</definedName>
    <definedName name="NUMERO_PROCESSO" localSheetId="3">'[1]INSERÇÃO-DE-DADOS'!$D$6</definedName>
    <definedName name="NUMERO_PROCESSO">'[3]INSERÇÃO-DE-DADOS'!$D$6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4">'[1]ENCARGOS-SOCIAIS-E-TRABALHISTAS'!$E$6</definedName>
    <definedName name="PERC_ADIC_FERIAS">'ENCARGOS-SOCIAIS-E-TRABALHISTAS'!$E$6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4">'[1]ENCARGOS-SOCIAIS-E-TRABALHISTAS'!$E$20</definedName>
    <definedName name="PERC_AVISO_PREVIO_IND">'ENCARGOS-SOCIAIS-E-TRABALHISTAS'!$E$20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4">'[1]ENCARGOS-SOCIAIS-E-TRABALHISTAS'!$E$5</definedName>
    <definedName name="PERC_DEC_TERC">'ENCARGOS-SOCIAIS-E-TRABALHISTAS'!$E$5</definedName>
    <definedName name="PERC_DESC_TRANSP_REMUNERACAO">'DADOS-ESTATISTICOS'!$F$14</definedName>
    <definedName name="PERC_EMPREG_AFAST_TRAB" localSheetId="2">'[2]DADOS-ESTATISTICOS'!$F$31</definedName>
    <definedName name="PERC_EMPREG_AFAST_TRAB" localSheetId="0">'[2]DADOS-ESTATISTICOS'!$F$31</definedName>
    <definedName name="PERC_EMPREG_AFAST_TRAB">'DADOS-ESTATISTICOS'!$F$31</definedName>
    <definedName name="PERC_EMPREG_AVISO_PREVIO_IND" localSheetId="2">'[2]DADOS-ESTATISTICOS'!$F$19</definedName>
    <definedName name="PERC_EMPREG_AVISO_PREVIO_IND" localSheetId="0">'[2]DADOS-ESTATISTICOS'!$F$19</definedName>
    <definedName name="PERC_EMPREG_AVISO_PREVIO_IND">'DADOS-ESTATISTICOS'!$F$19</definedName>
    <definedName name="PERC_EMPREG_AVISO_PREVIO_TRAB" localSheetId="2">'[2]DADOS-ESTATISTICOS'!$F$21</definedName>
    <definedName name="PERC_EMPREG_AVISO_PREVIO_TRAB" localSheetId="0">'[2]DADOS-ESTATISTICOS'!$F$21</definedName>
    <definedName name="PERC_EMPREG_AVISO_PREVIO_TRAB">'DADOS-ESTATISTICOS'!$F$21</definedName>
    <definedName name="PERC_EMPREG_DEMIT_SEM_JUSTA_CAUSA_TOTAL_DESLIG" localSheetId="2">'[2]DADOS-ESTATISTICOS'!$F$18</definedName>
    <definedName name="PERC_EMPREG_DEMIT_SEM_JUSTA_CAUSA_TOTAL_DESLIG" localSheetId="0">'[2]DADOS-ESTATISTICOS'!$F$18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4">'[1]ENCARGOS-SOCIAIS-E-TRABALHISTAS'!$E$15</definedName>
    <definedName name="PERC_INCRA">'ENCARGOS-SOCIAIS-E-TRABALHISTAS'!$E$15</definedName>
    <definedName name="PERC_INSS" localSheetId="4">'[1]ENCARGOS-SOCIAIS-E-TRABALHISTAS'!$E$9</definedName>
    <definedName name="PERC_INSS">'ENCARGOS-SOCIAIS-E-TRABALHISTAS'!$E$9</definedName>
    <definedName name="PERC_ISS">'[1]INSERÇÃO-DE-DADOS'!$F$71</definedName>
    <definedName name="PERC_LUCRO">'[1]INSERÇÃO-DE-DADOS'!$F$68</definedName>
    <definedName name="PERC_MULTA_FGTS" localSheetId="2">'[2]DADOS-ESTATISTICOS'!$F$20</definedName>
    <definedName name="PERC_MULTA_FGTS" localSheetId="0">'[2]DADOS-ESTATISTICOS'!$F$20</definedName>
    <definedName name="PERC_MULTA_FGTS">'DADOS-ESTATISTICOS'!$F$20</definedName>
    <definedName name="PERC_MULTA_FGTS_AV_PREV_TRAB" localSheetId="4">'[1]ENCARGOS-SOCIAIS-E-TRABALHISTAS'!$E$22</definedName>
    <definedName name="PERC_MULTA_FGTS_AV_PREV_TRAB">'ENCARGOS-SOCIAIS-E-TRABALHISTAS'!$E$22</definedName>
    <definedName name="PERC_NASCIDOS_VIVOS_POPUL_FEM" localSheetId="2">'[2]DADOS-ESTATISTICOS'!$F$29</definedName>
    <definedName name="PERC_NASCIDOS_VIVOS_POPUL_FEM" localSheetId="0">'[2]DADOS-ESTATISTICOS'!$F$29</definedName>
    <definedName name="PERC_NASCIDOS_VIVOS_POPUL_FEM">'DADOS-ESTATISTICOS'!$F$29</definedName>
    <definedName name="PERC_PARTIC_FEM_VIGIL" localSheetId="2">'[2]DADOS-ESTATISTICOS'!$F$34</definedName>
    <definedName name="PERC_PARTIC_FEM_VIGIL" localSheetId="0">'[2]DADOS-ESTATISTICOS'!$F$34</definedName>
    <definedName name="PERC_PARTIC_FEM_VIGIL">'DADOS-ESTATISTICOS'!$F$34</definedName>
    <definedName name="PERC_PARTIC_MASC_VIGIL" localSheetId="2">'[2]DADOS-ESTATISTICOS'!$F$30</definedName>
    <definedName name="PERC_PARTIC_MASC_VIGIL" localSheetId="0">'[2]DADOS-ESTATISTICOS'!$F$30</definedName>
    <definedName name="PERC_PARTIC_MASC_VIGIL">'DADOS-ESTATISTICOS'!$F$30</definedName>
    <definedName name="PERC_PIS">'[1]INSERÇÃO-DE-DADOS'!$F$69</definedName>
    <definedName name="PERC_RAT" localSheetId="4">'[1]ENCARGOS-SOCIAIS-E-TRABALHISTAS'!$E$11</definedName>
    <definedName name="PERC_RAT">'ENCARGOS-SOCIAIS-E-TRABALHISTAS'!$E$11</definedName>
    <definedName name="PERC_SAL_EDUCACAO" localSheetId="4">'[1]ENCARGOS-SOCIAIS-E-TRABALHISTAS'!$E$10</definedName>
    <definedName name="PERC_SAL_EDUCACAO">'ENCARGOS-SOCIAIS-E-TRABALHISTAS'!$E$10</definedName>
    <definedName name="PERC_SEBRAE" localSheetId="4">'[1]ENCARGOS-SOCIAIS-E-TRABALHISTAS'!$E$14</definedName>
    <definedName name="PERC_SEBRAE">'ENCARGOS-SOCIAIS-E-TRABALHISTAS'!$E$14</definedName>
    <definedName name="PERC_SENAC" localSheetId="4">'[1]ENCARGOS-SOCIAIS-E-TRABALHISTAS'!$E$13</definedName>
    <definedName name="PERC_SENAC">'ENCARGOS-SOCIAIS-E-TRABALHISTAS'!$E$13</definedName>
    <definedName name="PERC_SESC" localSheetId="4">'[1]ENCARGOS-SOCIAIS-E-TRABALHISTAS'!$E$12</definedName>
    <definedName name="PERC_SESC">'ENCARGOS-SOCIAIS-E-TRABALHISTAS'!$E$12</definedName>
    <definedName name="PERC_SUBSTITUTO_ACID_TRAB" localSheetId="4">'[1]ENCARGOS-SOCIAIS-E-TRABALHISTAS'!$E$29</definedName>
    <definedName name="PERC_SUBSTITUTO_ACID_TRAB">'ENCARGOS-SOCIAIS-E-TRABALHISTAS'!$E$29</definedName>
    <definedName name="PERC_SUBSTITUTO_AFAST_MATERN" localSheetId="4">'[1]ENCARGOS-SOCIAIS-E-TRABALHISTAS'!$E$30</definedName>
    <definedName name="PERC_SUBSTITUTO_AFAST_MATERN">'ENCARGOS-SOCIAIS-E-TRABALHISTAS'!$E$30</definedName>
    <definedName name="PERC_SUBSTITUTO_AUSENCIAS_LEGAIS" localSheetId="4">'[1]ENCARGOS-SOCIAIS-E-TRABALHISTAS'!$E$27</definedName>
    <definedName name="PERC_SUBSTITUTO_AUSENCIAS_LEGAIS">'ENCARGOS-SOCIAIS-E-TRABALHISTAS'!$E$27</definedName>
    <definedName name="PERC_SUBSTITUTO_FERIAS" localSheetId="4">'[1]ENCARGOS-SOCIAIS-E-TRABALHISTAS'!$E$26</definedName>
    <definedName name="PERC_SUBSTITUTO_FERIAS">'ENCARGOS-SOCIAIS-E-TRABALHISTAS'!$E$26</definedName>
    <definedName name="PERC_SUBSTITUTO_LICENCA_PATERNIDADE" localSheetId="4">'[1]ENCARGOS-SOCIAIS-E-TRABALHISTAS'!$E$28</definedName>
    <definedName name="PERC_SUBSTITUTO_LICENCA_PATERNIDADE">'ENCARGOS-SOCIAIS-E-TRABALHISTAS'!$E$28</definedName>
    <definedName name="PERC_SUBSTITUTO_OUTRAS_AUSENCIAS">'[1]INSERÇÃO-DE-DADOS'!$F$51</definedName>
    <definedName name="Print_Area" localSheetId="0">'INSTRUÇOES PARA PREENCHIMENTO'!$A$1:$J$21</definedName>
    <definedName name="Print_Area" localSheetId="1">'MODELO PROPOSTA'!$A$2:$I$17</definedName>
    <definedName name="RAMO">'[1]INSERÇÃO-DE-DADOS'!$B$1</definedName>
    <definedName name="SAL_MINIMO">'[1]INSERÇÃO-DE-DADOS'!$F$25</definedName>
    <definedName name="SALARIO_BASE">'[1]INSERÇÃO-DE-DADOS'!$F$30</definedName>
    <definedName name="TEMPO_INTERVALO_REFEICAO">'[1]INSERÇÃO-DE-DADOS'!$F$56</definedName>
    <definedName name="TRANSPORTE_POR_DIA">'[1]INSERÇÃO-DE-DADOS'!$F$41</definedName>
    <definedName name="UG">'[1]INSERÇÃO-DE-DADOS'!$B$2</definedName>
  </definedNames>
  <calcPr calcId="191029"/>
</workbook>
</file>

<file path=xl/calcChain.xml><?xml version="1.0" encoding="utf-8"?>
<calcChain xmlns="http://schemas.openxmlformats.org/spreadsheetml/2006/main">
  <c r="H28" i="2" l="1"/>
  <c r="F28" i="2"/>
  <c r="D58" i="36"/>
  <c r="C58" i="36" l="1"/>
  <c r="C50" i="36"/>
  <c r="D35" i="36"/>
  <c r="C35" i="36"/>
  <c r="C26" i="36"/>
  <c r="F39" i="33" l="1"/>
  <c r="F38" i="33"/>
  <c r="F31" i="33"/>
  <c r="E31" i="32"/>
  <c r="C31" i="32"/>
  <c r="E30" i="32"/>
  <c r="E29" i="32"/>
  <c r="E28" i="32"/>
  <c r="E27" i="32"/>
  <c r="E26" i="32"/>
  <c r="E22" i="32"/>
  <c r="E21" i="32"/>
  <c r="E20" i="32"/>
  <c r="E17" i="32"/>
  <c r="E6" i="32"/>
  <c r="E5" i="32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19" i="2"/>
  <c r="H19" i="2" s="1"/>
  <c r="H29" i="2" l="1"/>
  <c r="H32" i="2" s="1"/>
</calcChain>
</file>

<file path=xl/sharedStrings.xml><?xml version="1.0" encoding="utf-8"?>
<sst xmlns="http://schemas.openxmlformats.org/spreadsheetml/2006/main" count="248" uniqueCount="179">
  <si>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</si>
  <si>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</si>
  <si>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</si>
  <si>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</si>
  <si>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</si>
  <si>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</si>
  <si>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</si>
  <si>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</si>
  <si>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</si>
  <si>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</si>
  <si>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</si>
  <si>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</si>
  <si>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</si>
  <si>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</si>
  <si>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</si>
  <si>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</si>
  <si>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</si>
  <si>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</si>
  <si>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</si>
  <si>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</si>
  <si>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</si>
  <si>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</si>
  <si>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</si>
  <si>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1.23.000.002685/2022-92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</si>
  <si>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</si>
  <si>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QUANT. HORAS/ANO</t>
  </si>
  <si>
    <t>VALOR HORA (R$)</t>
  </si>
  <si>
    <t>VALOR TOTAL ANUAL (R$)</t>
  </si>
  <si>
    <t>A: VALOR UNITÁRIO ANUAL</t>
  </si>
  <si>
    <t>Auxiliar de manutenção predial (CBO 5143-10)</t>
  </si>
  <si>
    <t>QTD. HORAS/MÊS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</si>
  <si>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</si>
  <si>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</si>
  <si>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</si>
  <si>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</si>
  <si>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</si>
  <si>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</si>
  <si>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</si>
  <si>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</si>
  <si>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</si>
  <si>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O valor total anual da proposta é de R$ xxxxxxxxx (xxxxxxxxxxxx por extenso)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</si>
  <si>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</si>
  <si>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</si>
  <si>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</si>
  <si>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</si>
  <si>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</si>
  <si>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</si>
  <si>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</si>
  <si>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</si>
  <si>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</si>
  <si>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</si>
  <si>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</si>
  <si>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</si>
  <si>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</si>
  <si>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</si>
  <si>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</si>
  <si>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</si>
  <si>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</si>
  <si>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</si>
  <si>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</si>
  <si>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L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</si>
  <si>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</si>
  <si>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</si>
  <si>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</si>
  <si>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</si>
  <si>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</si>
  <si>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</si>
  <si>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ANEXO II – MODELO DE PROPOSTA E PLANILHA DE CUSTOS E FORMAÇÃO DO VALOR ESTIMADO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</si>
  <si>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</si>
  <si>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NA PROPOSTA, SERÁ FACULTADO O PREENCHIMENTO DO "PERCENTUAL DE DESCONTO SOBRE A ESTIMATIVA ANUAL" . CASO DEIXE EM BRANCO, SERÁ CONSIDERADO ZERO.</t>
  </si>
  <si>
    <t>NAS PLANILHAS DE FORMAÇÃO DE PREÇOS PARA A MÃO DE OBRA RESIDENTE A EMPRESA APRESENTARÁ DE FORMA DETALHADA OS ITENS QUE COMPÕEM O "VALOR MENSAL" PARA CADA POSTO</t>
  </si>
  <si>
    <t>A</t>
  </si>
  <si>
    <t>B</t>
  </si>
  <si>
    <t>C</t>
  </si>
  <si>
    <t>D</t>
  </si>
  <si>
    <t>E</t>
  </si>
  <si>
    <t>MÓDULO 1: COMPOSIÇÃO DA REMUNERAÇÃO</t>
  </si>
  <si>
    <t>Composição da Remuneração</t>
  </si>
  <si>
    <t>F</t>
  </si>
  <si>
    <t>G</t>
  </si>
  <si>
    <t>H</t>
  </si>
  <si>
    <t>TOTAL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</si>
  <si>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</si>
  <si>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</si>
  <si>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</si>
  <si>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</si>
  <si>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%</t>
  </si>
  <si>
    <t>13º Salário</t>
  </si>
  <si>
    <t>Adicional de Férias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</si>
  <si>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</si>
  <si>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</si>
  <si>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</si>
  <si>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</si>
  <si>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</si>
  <si>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Riscos Ambientas do Trabalho</t>
  </si>
  <si>
    <t>SESC</t>
  </si>
  <si>
    <t>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</si>
  <si>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</si>
  <si>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</si>
  <si>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</si>
  <si>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</si>
  <si>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</si>
  <si>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</si>
  <si>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MÓDULO 3: PROVISÃO PARA RESCISÃO</t>
  </si>
  <si>
    <t>Provisão para Rescisão</t>
  </si>
  <si>
    <t>Aviso Prévio Indenizado</t>
  </si>
  <si>
    <t>Aviso Prévio Trabalhado</t>
  </si>
  <si>
    <t>Multa do FGTS sobre o Aviso Prévio Trabalhado</t>
  </si>
  <si>
    <t>MÓDULO 4: CUSTO DE REPOSIÇÃO DO PROFISSIONAL AUSENTE</t>
  </si>
  <si>
    <t>Submódulo 4.1 - Substituto nas Ausências Legais</t>
  </si>
  <si>
    <t>4.1</t>
  </si>
  <si>
    <t>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</si>
  <si>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</si>
  <si>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</si>
  <si>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</si>
  <si>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</si>
  <si>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</si>
  <si>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4.2</t>
  </si>
  <si>
    <t>ENCARGOS SOCIAIS E TRABALHISTAS</t>
  </si>
  <si>
    <t>Memória de Cálculo</t>
  </si>
  <si>
    <t>(1/12) x 100</t>
  </si>
  <si>
    <t>[(1/3)/12] x 100</t>
  </si>
  <si>
    <t>[(62,93%) x 5,55% x (1/12)] x 100</t>
  </si>
  <si>
    <t>[(62,93%) x 94,45% x (7/30)/12] x 100</t>
  </si>
  <si>
    <t>1,16% x 40%  x 8,00% x 100</t>
  </si>
  <si>
    <t xml:space="preserve">(1/12) x 100 </t>
  </si>
  <si>
    <t>[(8/30)/12] x 100</t>
  </si>
  <si>
    <t>{[(20/30)/12] x 1,416% x 45,22%} x 100</t>
  </si>
  <si>
    <t>[(15/30)/12] x 0,44%} x 100</t>
  </si>
  <si>
    <t>{[(180/30)/12] x 1,416% x 54,78% x 36,80%} x 100</t>
  </si>
  <si>
    <t>OBSERVAÇÃO</t>
  </si>
  <si>
    <t>Para mais informações, consulte o Referencial Técnico de Custos, constante da aba PUBLICAÇÕES, na página da Auditoria Interna do MPU na internet (www.auditoria.mpu.mp.br).</t>
  </si>
  <si>
    <t>DADOS ESTATÍSTICOS</t>
  </si>
  <si>
    <t>Dias / Horas / Minutos</t>
  </si>
  <si>
    <t>Divisor de Horas (em horas)</t>
  </si>
  <si>
    <t>Dias na Semana</t>
  </si>
  <si>
    <t>Dias no Ano</t>
  </si>
  <si>
    <t>I</t>
  </si>
  <si>
    <t>Média Anual de Dias Trabalhados no Mês</t>
  </si>
  <si>
    <t>J</t>
  </si>
  <si>
    <t xml:space="preserve">Meses no Ano </t>
  </si>
  <si>
    <t>K</t>
  </si>
  <si>
    <t>Hora Normal (em minutos)</t>
  </si>
  <si>
    <t>Hora Noturna (em minutos)</t>
  </si>
  <si>
    <t>Frequência</t>
  </si>
  <si>
    <t>Desconto Remuneração Transporte</t>
  </si>
  <si>
    <t>Mensal</t>
  </si>
  <si>
    <t>Dias / %</t>
  </si>
  <si>
    <t>Pessoas demitidas sem justa causa / Total de desligamentos (em %)</t>
  </si>
  <si>
    <t>Empregados que recebem aviso prévio indenizado (em %)</t>
  </si>
  <si>
    <t>Multa do FGTS (em %)</t>
  </si>
  <si>
    <t>Empregados que recebem aviso prévio trabalhado (em %)</t>
  </si>
  <si>
    <t>Dias no mês</t>
  </si>
  <si>
    <t>Dias de Ausências Legais</t>
  </si>
  <si>
    <t>Dias de Licença-Paternidade</t>
  </si>
  <si>
    <t>Nascidos Vivos / População Feminina (em %)</t>
  </si>
  <si>
    <t>Participação Masculina(em %)</t>
  </si>
  <si>
    <t>Empregados afastados por acidente de trabalho (em %)</t>
  </si>
  <si>
    <t>Dias pagos pela empresa em acidentes de trabalho</t>
  </si>
  <si>
    <t>Dias de Licença-Maternidade</t>
  </si>
  <si>
    <t>Participação Feminina (em %)</t>
  </si>
  <si>
    <t>Submódulo 4.2 - Intrajornada</t>
  </si>
  <si>
    <t>Intrajornada</t>
  </si>
  <si>
    <t>Minutos / %</t>
  </si>
  <si>
    <t>Hora Extra (em %)</t>
  </si>
  <si>
    <t>Tempo de Intervalo para Refeição (em minutos)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</si>
  <si>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</si>
  <si>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</si>
  <si>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</si>
  <si>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</si>
  <si>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</si>
  <si>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</si>
  <si>
    <t>PREGÃO ELETRÔNICO Nº 2/2023 – UASG 200075</t>
  </si>
  <si>
    <t>Pregão Eletrônico nº 2/2023</t>
  </si>
  <si>
    <t>PREGÃO ELETRÔNICO Nº 02/2023 – UASG 200075</t>
  </si>
  <si>
    <t>ITEM 5</t>
  </si>
  <si>
    <t>Oficial de manutenção predial – Sistemas hidrossanitário e civil (CBO 5143-25)</t>
  </si>
  <si>
    <t>VALOR TOTAL ESTIMADO DA CONTRATAÇÃO (A)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</si>
  <si>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2/2023, promovido pela Procuradoria da República no Pará, como segue: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</si>
</sst>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;\-#,##0.00\ "/>
    <numFmt numFmtId="165" formatCode="[$R$-416]\ #,##0.00;[Red]\-[$R$-416]\ #,##0.00"/>
    <numFmt numFmtId="166" formatCode="#,##0\ ;\(#,##0\)"/>
    <numFmt numFmtId="167" formatCode="#,##0.00\ ;\(#,##0.00\)"/>
    <numFmt numFmtId="168" formatCode="#,##0.0"/>
  </numFmts>
  <fonts count="40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name val="Segoe UI Light"/>
      <family val="2"/>
    </font>
    <font>
      <b/>
      <sz val="16"/>
      <color rgb="FF632523"/>
      <name val="Segoe UI Light"/>
      <family val="2"/>
    </font>
    <font>
      <sz val="8"/>
      <name val="Segoe UI Light"/>
      <family val="2"/>
    </font>
    <font>
      <b/>
      <sz val="11"/>
      <color rgb="FFFFFFFF"/>
      <name val="Segoe UI Light"/>
      <family val="2"/>
    </font>
    <font>
      <sz val="11"/>
      <color rgb="FF953735"/>
      <name val="Segoe UI Light"/>
      <family val="2"/>
    </font>
    <font>
      <b/>
      <sz val="11"/>
      <color rgb="FF632523"/>
      <name val="Segoe UI Light"/>
      <family val="2"/>
    </font>
    <font>
      <b/>
      <sz val="11"/>
      <name val="Segoe UI Light"/>
      <family val="2"/>
    </font>
    <font>
      <sz val="11"/>
      <color rgb="FFFF0000"/>
      <name val="Segoe UI Light"/>
      <family val="2"/>
    </font>
    <font>
      <b/>
      <sz val="14"/>
      <color rgb="FF953735"/>
      <name val="Segoe UI Light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  <fill>
      <patternFill patternType="solid">
        <fgColor rgb="FFFCD5B5"/>
        <bgColor rgb="FFFDEADA"/>
      </patternFill>
    </fill>
    <fill>
      <patternFill patternType="solid">
        <fgColor rgb="FFFFFFFF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/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</borders>
  <cellStyleXfs count="4">
    <xf numFmtId="0" fontId="0" fillId="0" borderId="0"/>
    <xf numFmtId="0" fontId="2" fillId="0" borderId="0" applyBorder="0" applyProtection="0"/>
    <xf numFmtId="0" fontId="16" fillId="0" borderId="0"/>
    <xf numFmtId="0" fontId="21" fillId="0" borderId="0"/>
  </cellStyleXfs>
  <cellXfs count="144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6" fillId="0" borderId="0" xfId="2"/>
    <xf numFmtId="0" fontId="18" fillId="8" borderId="0" xfId="2" applyFont="1" applyFill="1" applyAlignment="1">
      <alignment horizontal="center"/>
    </xf>
    <xf numFmtId="0" fontId="17" fillId="8" borderId="0" xfId="2" applyFont="1" applyFill="1" applyAlignment="1">
      <alignment horizontal="center"/>
    </xf>
    <xf numFmtId="0" fontId="17" fillId="0" borderId="0" xfId="2" applyFont="1"/>
    <xf numFmtId="0" fontId="20" fillId="8" borderId="0" xfId="2" applyFont="1" applyFill="1"/>
    <xf numFmtId="0" fontId="17" fillId="8" borderId="0" xfId="2" applyFont="1" applyFill="1"/>
    <xf numFmtId="0" fontId="20" fillId="0" borderId="0" xfId="2" applyFont="1"/>
    <xf numFmtId="0" fontId="19" fillId="0" borderId="0" xfId="2" applyFont="1"/>
    <xf numFmtId="0" fontId="26" fillId="0" borderId="1" xfId="2" applyFont="1" applyBorder="1" applyAlignment="1">
      <alignment horizontal="center"/>
    </xf>
    <xf numFmtId="0" fontId="26" fillId="0" borderId="1" xfId="2" applyFont="1" applyBorder="1"/>
    <xf numFmtId="10" fontId="26" fillId="9" borderId="1" xfId="2" applyNumberFormat="1" applyFont="1" applyFill="1" applyBorder="1" applyAlignment="1">
      <alignment horizontal="center"/>
    </xf>
    <xf numFmtId="10" fontId="1" fillId="0" borderId="1" xfId="2" applyNumberFormat="1" applyFont="1" applyBorder="1" applyAlignment="1">
      <alignment horizontal="center"/>
    </xf>
    <xf numFmtId="0" fontId="23" fillId="8" borderId="0" xfId="2" applyFont="1" applyFill="1" applyAlignment="1">
      <alignment horizontal="center"/>
    </xf>
    <xf numFmtId="0" fontId="24" fillId="0" borderId="0" xfId="2" applyFont="1" applyAlignment="1">
      <alignment horizontal="center"/>
    </xf>
    <xf numFmtId="0" fontId="27" fillId="8" borderId="0" xfId="2" applyFont="1" applyFill="1" applyAlignment="1">
      <alignment horizontal="center" wrapText="1"/>
    </xf>
    <xf numFmtId="0" fontId="24" fillId="0" borderId="0" xfId="2" applyFont="1" applyAlignment="1">
      <alignment horizontal="left"/>
    </xf>
    <xf numFmtId="0" fontId="31" fillId="12" borderId="0" xfId="0" applyFont="1" applyFill="1"/>
    <xf numFmtId="0" fontId="33" fillId="12" borderId="0" xfId="0" applyFont="1" applyFill="1"/>
    <xf numFmtId="0" fontId="34" fillId="14" borderId="7" xfId="0" applyFont="1" applyFill="1" applyBorder="1" applyAlignment="1">
      <alignment horizontal="center" vertical="center"/>
    </xf>
    <xf numFmtId="0" fontId="31" fillId="13" borderId="7" xfId="0" applyFont="1" applyFill="1" applyBorder="1" applyAlignment="1">
      <alignment horizontal="center"/>
    </xf>
    <xf numFmtId="0" fontId="36" fillId="12" borderId="0" xfId="0" applyFont="1" applyFill="1" applyAlignment="1">
      <alignment horizontal="left"/>
    </xf>
    <xf numFmtId="167" fontId="31" fillId="12" borderId="0" xfId="0" applyNumberFormat="1" applyFont="1" applyFill="1" applyAlignment="1">
      <alignment horizontal="right"/>
    </xf>
    <xf numFmtId="0" fontId="34" fillId="14" borderId="7" xfId="0" applyFont="1" applyFill="1" applyBorder="1" applyAlignment="1">
      <alignment horizontal="center" vertical="center" wrapText="1"/>
    </xf>
    <xf numFmtId="0" fontId="31" fillId="13" borderId="7" xfId="0" applyFont="1" applyFill="1" applyBorder="1" applyAlignment="1">
      <alignment horizontal="left" vertical="center" wrapText="1"/>
    </xf>
    <xf numFmtId="167" fontId="31" fillId="12" borderId="0" xfId="0" applyNumberFormat="1" applyFont="1" applyFill="1" applyAlignment="1">
      <alignment horizontal="center"/>
    </xf>
    <xf numFmtId="0" fontId="37" fillId="12" borderId="0" xfId="0" applyFont="1" applyFill="1" applyAlignment="1">
      <alignment horizontal="left" vertical="center" wrapText="1"/>
    </xf>
    <xf numFmtId="0" fontId="37" fillId="12" borderId="0" xfId="0" applyFont="1" applyFill="1" applyAlignment="1">
      <alignment horizontal="center" vertical="center" wrapText="1"/>
    </xf>
    <xf numFmtId="167" fontId="37" fillId="12" borderId="0" xfId="0" applyNumberFormat="1" applyFont="1" applyFill="1" applyAlignment="1">
      <alignment horizontal="center" vertical="center" wrapText="1"/>
    </xf>
    <xf numFmtId="2" fontId="31" fillId="11" borderId="7" xfId="0" applyNumberFormat="1" applyFont="1" applyFill="1" applyBorder="1" applyAlignment="1">
      <alignment horizontal="center" vertical="center" wrapText="1"/>
    </xf>
    <xf numFmtId="167" fontId="31" fillId="11" borderId="7" xfId="0" applyNumberFormat="1" applyFont="1" applyFill="1" applyBorder="1" applyAlignment="1">
      <alignment horizontal="right" vertical="center" wrapText="1"/>
    </xf>
    <xf numFmtId="2" fontId="31" fillId="13" borderId="7" xfId="0" applyNumberFormat="1" applyFont="1" applyFill="1" applyBorder="1" applyAlignment="1">
      <alignment horizontal="center" vertical="center"/>
    </xf>
    <xf numFmtId="167" fontId="31" fillId="13" borderId="7" xfId="0" applyNumberFormat="1" applyFont="1" applyFill="1" applyBorder="1" applyAlignment="1">
      <alignment horizontal="right" vertical="center" wrapText="1"/>
    </xf>
    <xf numFmtId="0" fontId="38" fillId="12" borderId="0" xfId="0" applyFont="1" applyFill="1"/>
    <xf numFmtId="2" fontId="31" fillId="13" borderId="7" xfId="0" applyNumberFormat="1" applyFont="1" applyFill="1" applyBorder="1" applyAlignment="1">
      <alignment horizontal="center" vertical="center" wrapText="1"/>
    </xf>
    <xf numFmtId="0" fontId="32" fillId="12" borderId="0" xfId="0" applyFont="1" applyFill="1"/>
    <xf numFmtId="2" fontId="34" fillId="14" borderId="7" xfId="0" applyNumberFormat="1" applyFont="1" applyFill="1" applyBorder="1" applyAlignment="1">
      <alignment horizontal="center" vertical="center"/>
    </xf>
    <xf numFmtId="0" fontId="39" fillId="12" borderId="0" xfId="0" applyFont="1" applyFill="1" applyAlignment="1">
      <alignment horizontal="left" vertical="center"/>
    </xf>
    <xf numFmtId="0" fontId="31" fillId="12" borderId="0" xfId="0" applyFont="1" applyFill="1" applyAlignment="1">
      <alignment vertical="center" wrapText="1"/>
    </xf>
    <xf numFmtId="3" fontId="31" fillId="11" borderId="7" xfId="0" applyNumberFormat="1" applyFont="1" applyFill="1" applyBorder="1" applyAlignment="1">
      <alignment horizontal="right" vertical="center" wrapText="1"/>
    </xf>
    <xf numFmtId="3" fontId="31" fillId="13" borderId="7" xfId="0" applyNumberFormat="1" applyFont="1" applyFill="1" applyBorder="1" applyAlignment="1">
      <alignment horizontal="right" vertical="center" wrapText="1"/>
    </xf>
    <xf numFmtId="168" fontId="31" fillId="13" borderId="7" xfId="0" applyNumberFormat="1" applyFont="1" applyFill="1" applyBorder="1" applyAlignment="1">
      <alignment horizontal="right" vertical="center" wrapText="1"/>
    </xf>
    <xf numFmtId="168" fontId="31" fillId="11" borderId="7" xfId="0" applyNumberFormat="1" applyFont="1" applyFill="1" applyBorder="1" applyAlignment="1">
      <alignment horizontal="right" vertical="center" wrapText="1"/>
    </xf>
    <xf numFmtId="0" fontId="34" fillId="14" borderId="9" xfId="0" applyFont="1" applyFill="1" applyBorder="1" applyAlignment="1">
      <alignment horizontal="center" vertical="center"/>
    </xf>
    <xf numFmtId="166" fontId="31" fillId="13" borderId="7" xfId="0" applyNumberFormat="1" applyFont="1" applyFill="1" applyBorder="1" applyAlignment="1">
      <alignment horizontal="right" vertical="center" wrapText="1"/>
    </xf>
    <xf numFmtId="166" fontId="31" fillId="11" borderId="7" xfId="0" applyNumberFormat="1" applyFont="1" applyFill="1" applyBorder="1" applyAlignment="1">
      <alignment horizontal="right" vertical="center" wrapText="1"/>
    </xf>
    <xf numFmtId="0" fontId="35" fillId="12" borderId="0" xfId="0" applyFont="1" applyFill="1" applyAlignment="1">
      <alignment horizontal="left" vertical="center" wrapText="1"/>
    </xf>
    <xf numFmtId="167" fontId="35" fillId="12" borderId="0" xfId="0" applyNumberFormat="1" applyFont="1" applyFill="1" applyAlignment="1">
      <alignment horizontal="center" vertical="center" wrapText="1"/>
    </xf>
    <xf numFmtId="2" fontId="0" fillId="10" borderId="1" xfId="0" applyNumberFormat="1" applyFill="1" applyBorder="1" applyAlignment="1">
      <alignment horizontal="center" vertical="center" wrapText="1"/>
    </xf>
    <xf numFmtId="0" fontId="16" fillId="8" borderId="0" xfId="2" applyFill="1" applyAlignment="1">
      <alignment horizont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5" fontId="0" fillId="4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readingOrder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" fillId="0" borderId="1" xfId="2" applyFont="1" applyBorder="1" applyAlignment="1">
      <alignment horizontal="right" wrapText="1"/>
    </xf>
    <xf numFmtId="0" fontId="26" fillId="0" borderId="2" xfId="2" applyFont="1" applyBorder="1" applyAlignment="1">
      <alignment horizontal="center"/>
    </xf>
    <xf numFmtId="0" fontId="26" fillId="0" borderId="4" xfId="2" applyFont="1" applyBorder="1" applyAlignment="1">
      <alignment horizontal="center"/>
    </xf>
    <xf numFmtId="0" fontId="26" fillId="0" borderId="3" xfId="2" applyFont="1" applyBorder="1" applyAlignment="1">
      <alignment horizontal="center"/>
    </xf>
    <xf numFmtId="0" fontId="22" fillId="0" borderId="1" xfId="2" applyFont="1" applyBorder="1" applyAlignment="1">
      <alignment horizontal="center" vertical="center"/>
    </xf>
    <xf numFmtId="0" fontId="26" fillId="0" borderId="1" xfId="2" applyFont="1" applyBorder="1" applyAlignment="1">
      <alignment wrapText="1"/>
    </xf>
    <xf numFmtId="10" fontId="1" fillId="0" borderId="2" xfId="2" applyNumberFormat="1" applyFont="1" applyBorder="1" applyAlignment="1">
      <alignment horizontal="center" vertical="center"/>
    </xf>
    <xf numFmtId="10" fontId="1" fillId="0" borderId="3" xfId="2" applyNumberFormat="1" applyFont="1" applyBorder="1" applyAlignment="1">
      <alignment horizontal="center" vertical="center"/>
    </xf>
    <xf numFmtId="0" fontId="26" fillId="0" borderId="1" xfId="2" applyFont="1" applyBorder="1" applyAlignment="1">
      <alignment horizontal="center"/>
    </xf>
    <xf numFmtId="0" fontId="26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26" fillId="0" borderId="1" xfId="2" applyFont="1" applyBorder="1"/>
    <xf numFmtId="10" fontId="26" fillId="9" borderId="1" xfId="2" applyNumberFormat="1" applyFont="1" applyFill="1" applyBorder="1" applyAlignment="1">
      <alignment horizontal="center"/>
    </xf>
    <xf numFmtId="0" fontId="26" fillId="8" borderId="1" xfId="2" applyFont="1" applyFill="1" applyBorder="1"/>
    <xf numFmtId="0" fontId="24" fillId="0" borderId="0" xfId="2" applyFont="1" applyAlignment="1">
      <alignment horizontal="left"/>
    </xf>
    <xf numFmtId="0" fontId="1" fillId="0" borderId="0" xfId="2" applyFont="1" applyAlignment="1">
      <alignment horizontal="center"/>
    </xf>
    <xf numFmtId="0" fontId="1" fillId="0" borderId="1" xfId="2" applyFont="1" applyBorder="1"/>
    <xf numFmtId="0" fontId="1" fillId="0" borderId="1" xfId="2" applyFont="1" applyBorder="1" applyAlignment="1">
      <alignment horizontal="center"/>
    </xf>
    <xf numFmtId="0" fontId="27" fillId="9" borderId="0" xfId="2" applyFont="1" applyFill="1" applyAlignment="1">
      <alignment horizontal="center" wrapText="1"/>
    </xf>
    <xf numFmtId="0" fontId="16" fillId="8" borderId="0" xfId="2" applyFill="1" applyAlignment="1">
      <alignment horizontal="center"/>
    </xf>
    <xf numFmtId="0" fontId="22" fillId="8" borderId="0" xfId="2" applyFont="1" applyFill="1" applyAlignment="1">
      <alignment horizontal="center"/>
    </xf>
    <xf numFmtId="0" fontId="25" fillId="0" borderId="0" xfId="2" applyFont="1" applyAlignment="1">
      <alignment horizontal="center"/>
    </xf>
    <xf numFmtId="0" fontId="31" fillId="11" borderId="7" xfId="0" applyFont="1" applyFill="1" applyBorder="1" applyAlignment="1">
      <alignment horizontal="left" vertical="center" wrapText="1"/>
    </xf>
    <xf numFmtId="0" fontId="34" fillId="14" borderId="7" xfId="0" applyFont="1" applyFill="1" applyBorder="1" applyAlignment="1">
      <alignment horizontal="left" vertical="center"/>
    </xf>
    <xf numFmtId="0" fontId="31" fillId="13" borderId="7" xfId="0" applyFont="1" applyFill="1" applyBorder="1" applyAlignment="1">
      <alignment horizontal="left" vertical="center" wrapText="1"/>
    </xf>
    <xf numFmtId="0" fontId="36" fillId="12" borderId="8" xfId="0" applyFont="1" applyFill="1" applyBorder="1" applyAlignment="1">
      <alignment horizontal="left" vertical="center" wrapText="1"/>
    </xf>
    <xf numFmtId="0" fontId="34" fillId="14" borderId="7" xfId="0" applyFont="1" applyFill="1" applyBorder="1" applyAlignment="1">
      <alignment horizontal="justify" vertical="center" wrapText="1"/>
    </xf>
    <xf numFmtId="0" fontId="31" fillId="11" borderId="7" xfId="0" applyFont="1" applyFill="1" applyBorder="1" applyAlignment="1">
      <alignment horizontal="justify" vertical="center"/>
    </xf>
    <xf numFmtId="0" fontId="31" fillId="13" borderId="7" xfId="0" applyFont="1" applyFill="1" applyBorder="1" applyAlignment="1">
      <alignment horizontal="justify" vertical="center"/>
    </xf>
    <xf numFmtId="0" fontId="31" fillId="12" borderId="0" xfId="0" applyFont="1" applyFill="1" applyAlignment="1">
      <alignment horizontal="justify" vertical="center" wrapText="1"/>
    </xf>
    <xf numFmtId="0" fontId="34" fillId="14" borderId="7" xfId="0" applyFont="1" applyFill="1" applyBorder="1" applyAlignment="1">
      <alignment horizontal="left" vertical="center" wrapText="1"/>
    </xf>
    <xf numFmtId="167" fontId="31" fillId="13" borderId="7" xfId="0" applyNumberFormat="1" applyFont="1" applyFill="1" applyBorder="1" applyAlignment="1">
      <alignment horizontal="left" vertical="center" wrapText="1"/>
    </xf>
    <xf numFmtId="0" fontId="31" fillId="13" borderId="7" xfId="0" applyFont="1" applyFill="1" applyBorder="1" applyAlignment="1">
      <alignment horizontal="left"/>
    </xf>
    <xf numFmtId="0" fontId="31" fillId="13" borderId="7" xfId="0" applyFont="1" applyFill="1" applyBorder="1" applyAlignment="1">
      <alignment horizontal="left" vertical="center"/>
    </xf>
    <xf numFmtId="167" fontId="31" fillId="11" borderId="7" xfId="0" applyNumberFormat="1" applyFont="1" applyFill="1" applyBorder="1" applyAlignment="1">
      <alignment horizontal="left" vertical="center" wrapText="1"/>
    </xf>
  </cellXfs>
  <cellStyles count="4">
    <cellStyle name="Normal" xfId="0" builtinId="0"/>
    <cellStyle name="Normal 2" xfId="2" xr:uid="{0EFE125B-ED75-4983-9B66-A3A6DF7B5829}"/>
    <cellStyle name="Normal 3" xfId="3" xr:uid="{12FFDB0F-9605-41C1-860B-A48425751DCD}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7CBB664D-6D7C-4B04-A778-054DC8BB4A05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A6FC0A55-F93E-4B52-8031-E2EAC368CEB6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DA8B73C3-7F74-4014-B715-F4ECCF2BEEE9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88D8A68E-5EDB-4B40-BE38-95683D6BD14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/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E3326-FBBE-4F2A-8D98-0A53C235767E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B16" sqref="B16:J16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82" t="s">
        <v>174</v>
      </c>
      <c r="B1" s="82"/>
      <c r="C1" s="82"/>
      <c r="D1" s="82"/>
      <c r="E1" s="82"/>
      <c r="F1" s="82"/>
      <c r="G1" s="82"/>
      <c r="H1" s="82"/>
      <c r="I1" s="82"/>
      <c r="J1" s="82"/>
    </row>
    <row r="2" spans="1:64" ht="18" customHeight="1">
      <c r="A2" s="82"/>
      <c r="B2" s="82"/>
      <c r="C2" s="82"/>
      <c r="D2" s="82"/>
      <c r="E2" s="82"/>
      <c r="F2" s="82"/>
      <c r="G2" s="82"/>
      <c r="H2" s="82"/>
      <c r="I2" s="82"/>
      <c r="J2" s="82"/>
    </row>
    <row r="4" spans="1:64" ht="18">
      <c r="A4" s="83" t="s">
        <v>67</v>
      </c>
      <c r="B4" s="83"/>
      <c r="C4" s="83"/>
      <c r="D4" s="83"/>
      <c r="E4" s="83"/>
      <c r="F4" s="83"/>
      <c r="G4" s="83"/>
      <c r="H4" s="83"/>
      <c r="I4" s="83"/>
      <c r="J4" s="83"/>
    </row>
    <row r="8" spans="1:64" ht="36" customHeight="1">
      <c r="A8" s="81" t="s">
        <v>21</v>
      </c>
      <c r="B8" s="81"/>
      <c r="C8" s="81"/>
      <c r="D8" s="81"/>
      <c r="E8" s="81"/>
      <c r="F8" s="81"/>
      <c r="G8" s="81"/>
      <c r="H8" s="81"/>
      <c r="I8" s="81"/>
      <c r="J8" s="81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81" t="s">
        <v>0</v>
      </c>
      <c r="C10" s="81"/>
      <c r="D10" s="81"/>
      <c r="E10" s="81"/>
      <c r="F10" s="81"/>
      <c r="G10" s="81"/>
      <c r="H10" s="81"/>
      <c r="I10" s="81"/>
      <c r="J10" s="81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81" t="s">
        <v>1</v>
      </c>
      <c r="C12" s="81"/>
      <c r="D12" s="81"/>
      <c r="E12" s="81"/>
      <c r="F12" s="81"/>
      <c r="G12" s="81"/>
      <c r="H12" s="81"/>
      <c r="I12" s="81"/>
      <c r="J12" s="81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81" t="s">
        <v>2</v>
      </c>
      <c r="C14" s="81"/>
      <c r="D14" s="81"/>
      <c r="E14" s="81"/>
      <c r="F14" s="81"/>
      <c r="G14" s="81"/>
      <c r="H14" s="81"/>
      <c r="I14" s="81"/>
      <c r="J14" s="81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81" t="s">
        <v>22</v>
      </c>
      <c r="C16" s="81"/>
      <c r="D16" s="81"/>
      <c r="E16" s="81"/>
      <c r="F16" s="81"/>
      <c r="G16" s="81"/>
      <c r="H16" s="81"/>
      <c r="I16" s="81"/>
      <c r="J16" s="81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81" t="s">
        <v>3</v>
      </c>
      <c r="C18" s="81"/>
      <c r="D18" s="81"/>
      <c r="E18" s="81"/>
      <c r="F18" s="81"/>
      <c r="G18" s="81"/>
      <c r="H18" s="81"/>
      <c r="I18" s="81"/>
      <c r="J18" s="81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81" t="s">
        <v>166</v>
      </c>
      <c r="C20" s="81"/>
      <c r="D20" s="81"/>
      <c r="E20" s="81"/>
      <c r="F20" s="81"/>
      <c r="G20" s="81"/>
      <c r="H20" s="81"/>
      <c r="I20" s="81"/>
      <c r="J20" s="81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81" t="s">
        <v>167</v>
      </c>
      <c r="C22" s="81"/>
      <c r="D22" s="81"/>
      <c r="E22" s="81"/>
      <c r="F22" s="81"/>
      <c r="G22" s="81"/>
      <c r="H22" s="81"/>
      <c r="I22" s="81"/>
      <c r="J22" s="81"/>
    </row>
    <row r="24" spans="1:10" ht="27.75" customHeight="1">
      <c r="A24" s="7">
        <v>8</v>
      </c>
      <c r="B24" s="81" t="s">
        <v>70</v>
      </c>
      <c r="C24" s="81"/>
      <c r="D24" s="81"/>
      <c r="E24" s="81"/>
      <c r="F24" s="81"/>
      <c r="G24" s="81"/>
      <c r="H24" s="81"/>
      <c r="I24" s="81"/>
      <c r="J24" s="81"/>
    </row>
    <row r="25" spans="1:10" ht="10.5" customHeight="1"/>
    <row r="26" spans="1:10" ht="26.25" customHeight="1">
      <c r="A26" s="7">
        <v>9</v>
      </c>
      <c r="B26" s="81" t="s">
        <v>69</v>
      </c>
      <c r="C26" s="81"/>
      <c r="D26" s="81"/>
      <c r="E26" s="81"/>
      <c r="F26" s="81"/>
      <c r="G26" s="81"/>
      <c r="H26" s="81"/>
      <c r="I26" s="81"/>
      <c r="J26" s="81"/>
    </row>
    <row r="27" spans="1:10" ht="14.25" customHeight="1"/>
    <row r="28" spans="1:10" ht="39.75" customHeight="1">
      <c r="A28" s="7">
        <v>10</v>
      </c>
      <c r="B28" s="81" t="s">
        <v>68</v>
      </c>
      <c r="C28" s="81"/>
      <c r="D28" s="81"/>
      <c r="E28" s="81"/>
      <c r="F28" s="81"/>
      <c r="G28" s="81"/>
      <c r="H28" s="81"/>
      <c r="I28" s="81"/>
      <c r="J28" s="81"/>
    </row>
    <row r="30" spans="1:10">
      <c r="A30" s="7">
        <v>11</v>
      </c>
      <c r="B30" s="81" t="s">
        <v>169</v>
      </c>
      <c r="C30" s="81"/>
      <c r="D30" s="81"/>
      <c r="E30" s="81"/>
      <c r="F30" s="81"/>
      <c r="G30" s="81"/>
      <c r="H30" s="81"/>
      <c r="I30" s="81"/>
      <c r="J30" s="81"/>
    </row>
    <row r="32" spans="1:10" ht="30" customHeight="1">
      <c r="A32" s="7">
        <v>12</v>
      </c>
      <c r="B32" s="81" t="s">
        <v>170</v>
      </c>
      <c r="C32" s="81"/>
      <c r="D32" s="81"/>
      <c r="E32" s="81"/>
      <c r="F32" s="81"/>
      <c r="G32" s="81"/>
      <c r="H32" s="81"/>
      <c r="I32" s="81"/>
      <c r="J32" s="81"/>
    </row>
    <row r="34" spans="1:10" ht="35.25" customHeight="1">
      <c r="A34" s="7">
        <v>13</v>
      </c>
      <c r="B34" s="84" t="s">
        <v>171</v>
      </c>
      <c r="C34" s="84"/>
      <c r="D34" s="84"/>
      <c r="E34" s="84"/>
      <c r="F34" s="84"/>
      <c r="G34" s="84"/>
      <c r="H34" s="84"/>
      <c r="I34" s="84"/>
      <c r="J34" s="84"/>
    </row>
  </sheetData>
  <sheetProtection sheet="1" objects="1" scenarios="1"/>
  <mergeCells count="16"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  <mergeCell ref="B14:J14"/>
    <mergeCell ref="A1:J2"/>
    <mergeCell ref="A4:J4"/>
    <mergeCell ref="A8:J8"/>
    <mergeCell ref="B10:J10"/>
    <mergeCell ref="B12:J12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0"/>
  <sheetViews>
    <sheetView showGridLines="0" view="pageBreakPreview" zoomScale="120" zoomScaleNormal="120" zoomScaleSheetLayoutView="120" zoomScalePageLayoutView="90" workbookViewId="0">
      <selection activeCell="F9" sqref="F9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101" t="s">
        <v>172</v>
      </c>
      <c r="B2" s="101"/>
      <c r="C2" s="101"/>
      <c r="D2" s="101"/>
      <c r="E2" s="101"/>
      <c r="F2" s="101"/>
      <c r="G2" s="101"/>
      <c r="H2" s="101"/>
      <c r="I2" s="101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101" t="s">
        <v>67</v>
      </c>
      <c r="B4" s="101"/>
      <c r="C4" s="101"/>
      <c r="D4" s="101"/>
      <c r="E4" s="101"/>
      <c r="F4" s="101"/>
      <c r="G4" s="101"/>
      <c r="H4" s="101"/>
      <c r="I4" s="101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102" t="s">
        <v>4</v>
      </c>
      <c r="B6" s="102"/>
      <c r="C6" s="102"/>
      <c r="D6" s="102"/>
      <c r="E6" s="102"/>
      <c r="F6" s="102"/>
      <c r="G6" s="102"/>
      <c r="H6" s="102"/>
      <c r="I6" s="102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14" customHeight="1">
      <c r="A8" s="103" t="s">
        <v>178</v>
      </c>
      <c r="B8" s="103"/>
      <c r="C8" s="103"/>
      <c r="D8" s="103"/>
      <c r="E8" s="103"/>
      <c r="F8" s="103"/>
      <c r="G8" s="103"/>
      <c r="H8" s="103"/>
      <c r="I8" s="103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104" t="s">
        <v>5</v>
      </c>
      <c r="C10" s="104"/>
      <c r="D10" s="104"/>
      <c r="E10" s="104"/>
      <c r="F10" s="13"/>
      <c r="G10" s="13"/>
      <c r="H10" s="13"/>
      <c r="I10" s="13"/>
    </row>
    <row r="11" spans="1:9" ht="14.1" customHeight="1">
      <c r="A11" s="14"/>
      <c r="B11" s="105" t="s">
        <v>6</v>
      </c>
      <c r="C11" s="105"/>
      <c r="D11" s="106" t="s">
        <v>23</v>
      </c>
      <c r="E11" s="106"/>
      <c r="F11" s="14"/>
      <c r="G11" s="14"/>
      <c r="H11" s="14"/>
      <c r="I11" s="14"/>
    </row>
    <row r="12" spans="1:9" ht="14.1" customHeight="1">
      <c r="A12" s="13"/>
      <c r="B12" s="107" t="s">
        <v>7</v>
      </c>
      <c r="C12" s="107"/>
      <c r="D12" s="108" t="s">
        <v>173</v>
      </c>
      <c r="E12" s="108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93" t="s">
        <v>8</v>
      </c>
      <c r="B14" s="93"/>
      <c r="C14" s="93"/>
      <c r="D14" s="93"/>
      <c r="E14" s="93"/>
      <c r="F14" s="93"/>
      <c r="G14" s="93"/>
      <c r="H14" s="93"/>
      <c r="I14" s="93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1" t="s">
        <v>175</v>
      </c>
      <c r="B16" s="100" t="s">
        <v>24</v>
      </c>
      <c r="C16" s="100"/>
      <c r="D16" s="100"/>
      <c r="E16" s="100"/>
      <c r="F16" s="100"/>
      <c r="G16" s="100"/>
      <c r="H16" s="100"/>
      <c r="I16" s="100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97" t="s">
        <v>39</v>
      </c>
      <c r="B18" s="97"/>
      <c r="C18" s="97"/>
      <c r="D18" s="97"/>
      <c r="E18" s="30" t="s">
        <v>30</v>
      </c>
      <c r="F18" s="30" t="s">
        <v>25</v>
      </c>
      <c r="G18" s="30" t="s">
        <v>26</v>
      </c>
      <c r="H18" s="97" t="s">
        <v>27</v>
      </c>
      <c r="I18" s="97"/>
    </row>
    <row r="19" spans="1:9" ht="12.75" customHeight="1">
      <c r="A19" s="98" t="s">
        <v>31</v>
      </c>
      <c r="B19" s="98"/>
      <c r="C19" s="98"/>
      <c r="D19" s="98"/>
      <c r="E19" s="27">
        <v>8</v>
      </c>
      <c r="F19" s="27">
        <f>E19*12</f>
        <v>96</v>
      </c>
      <c r="G19" s="79"/>
      <c r="H19" s="88">
        <f>ROUNDDOWN(F19*G19,2)</f>
        <v>0</v>
      </c>
      <c r="I19" s="88"/>
    </row>
    <row r="20" spans="1:9" ht="12.75" customHeight="1">
      <c r="A20" s="90" t="s">
        <v>32</v>
      </c>
      <c r="B20" s="90"/>
      <c r="C20" s="90"/>
      <c r="D20" s="90"/>
      <c r="E20" s="27">
        <v>8</v>
      </c>
      <c r="F20" s="27">
        <f t="shared" ref="F20:F28" si="0">E20*12</f>
        <v>96</v>
      </c>
      <c r="G20" s="79"/>
      <c r="H20" s="88">
        <f t="shared" ref="H20:H27" si="1">ROUNDDOWN(F20*G20,2)</f>
        <v>0</v>
      </c>
      <c r="I20" s="88"/>
    </row>
    <row r="21" spans="1:9" ht="12.75" customHeight="1">
      <c r="A21" s="90" t="s">
        <v>33</v>
      </c>
      <c r="B21" s="90"/>
      <c r="C21" s="90"/>
      <c r="D21" s="90"/>
      <c r="E21" s="27">
        <v>8</v>
      </c>
      <c r="F21" s="27">
        <f t="shared" si="0"/>
        <v>96</v>
      </c>
      <c r="G21" s="79"/>
      <c r="H21" s="88">
        <f t="shared" si="1"/>
        <v>0</v>
      </c>
      <c r="I21" s="88"/>
    </row>
    <row r="22" spans="1:9" ht="12.75" customHeight="1">
      <c r="A22" s="90" t="s">
        <v>34</v>
      </c>
      <c r="B22" s="90"/>
      <c r="C22" s="90"/>
      <c r="D22" s="90"/>
      <c r="E22" s="27">
        <v>8</v>
      </c>
      <c r="F22" s="27">
        <f t="shared" si="0"/>
        <v>96</v>
      </c>
      <c r="G22" s="79"/>
      <c r="H22" s="88">
        <f t="shared" si="1"/>
        <v>0</v>
      </c>
      <c r="I22" s="88"/>
    </row>
    <row r="23" spans="1:9" ht="12.75" customHeight="1">
      <c r="A23" s="90" t="s">
        <v>29</v>
      </c>
      <c r="B23" s="90"/>
      <c r="C23" s="90"/>
      <c r="D23" s="90"/>
      <c r="E23" s="27">
        <v>12</v>
      </c>
      <c r="F23" s="27">
        <f t="shared" si="0"/>
        <v>144</v>
      </c>
      <c r="G23" s="79"/>
      <c r="H23" s="88">
        <f t="shared" si="1"/>
        <v>0</v>
      </c>
      <c r="I23" s="88"/>
    </row>
    <row r="24" spans="1:9" ht="12.75" customHeight="1">
      <c r="A24" s="90" t="s">
        <v>35</v>
      </c>
      <c r="B24" s="90"/>
      <c r="C24" s="90"/>
      <c r="D24" s="90"/>
      <c r="E24" s="27">
        <v>8</v>
      </c>
      <c r="F24" s="27">
        <f t="shared" si="0"/>
        <v>96</v>
      </c>
      <c r="G24" s="79"/>
      <c r="H24" s="88">
        <f t="shared" si="1"/>
        <v>0</v>
      </c>
      <c r="I24" s="88"/>
    </row>
    <row r="25" spans="1:9" ht="12.75" customHeight="1">
      <c r="A25" s="90" t="s">
        <v>36</v>
      </c>
      <c r="B25" s="90"/>
      <c r="C25" s="90"/>
      <c r="D25" s="90"/>
      <c r="E25" s="27">
        <v>8</v>
      </c>
      <c r="F25" s="27">
        <f t="shared" si="0"/>
        <v>96</v>
      </c>
      <c r="G25" s="79"/>
      <c r="H25" s="88">
        <f t="shared" si="1"/>
        <v>0</v>
      </c>
      <c r="I25" s="88"/>
    </row>
    <row r="26" spans="1:9" ht="12.75" customHeight="1">
      <c r="A26" s="90" t="s">
        <v>37</v>
      </c>
      <c r="B26" s="90"/>
      <c r="C26" s="90"/>
      <c r="D26" s="90"/>
      <c r="E26" s="27">
        <v>8</v>
      </c>
      <c r="F26" s="27">
        <f t="shared" si="0"/>
        <v>96</v>
      </c>
      <c r="G26" s="79"/>
      <c r="H26" s="88">
        <f t="shared" si="1"/>
        <v>0</v>
      </c>
      <c r="I26" s="88"/>
    </row>
    <row r="27" spans="1:9" ht="12.75" customHeight="1">
      <c r="A27" s="89" t="s">
        <v>38</v>
      </c>
      <c r="B27" s="89"/>
      <c r="C27" s="89"/>
      <c r="D27" s="89"/>
      <c r="E27" s="27">
        <v>12</v>
      </c>
      <c r="F27" s="27">
        <f t="shared" si="0"/>
        <v>144</v>
      </c>
      <c r="G27" s="79"/>
      <c r="H27" s="88">
        <f t="shared" si="1"/>
        <v>0</v>
      </c>
      <c r="I27" s="88"/>
    </row>
    <row r="28" spans="1:9" ht="25.5" customHeight="1">
      <c r="A28" s="85" t="s">
        <v>176</v>
      </c>
      <c r="B28" s="86"/>
      <c r="C28" s="86"/>
      <c r="D28" s="87"/>
      <c r="E28" s="27">
        <v>12</v>
      </c>
      <c r="F28" s="27">
        <f t="shared" si="0"/>
        <v>144</v>
      </c>
      <c r="G28" s="79"/>
      <c r="H28" s="88">
        <f t="shared" ref="H28" si="2">ROUNDDOWN(F28*G28,2)</f>
        <v>0</v>
      </c>
      <c r="I28" s="88"/>
    </row>
    <row r="29" spans="1:9" ht="12.75" customHeight="1">
      <c r="A29" s="91" t="s">
        <v>28</v>
      </c>
      <c r="B29" s="91"/>
      <c r="C29" s="91"/>
      <c r="D29" s="91"/>
      <c r="E29" s="91"/>
      <c r="F29" s="91"/>
      <c r="G29" s="91"/>
      <c r="H29" s="99">
        <f>SUM(H19:I28)</f>
        <v>0</v>
      </c>
      <c r="I29" s="99"/>
    </row>
    <row r="30" spans="1:9" ht="12.75" customHeight="1">
      <c r="A30" s="28"/>
      <c r="B30" s="28"/>
      <c r="C30" s="28"/>
      <c r="D30" s="28"/>
      <c r="E30" s="28"/>
      <c r="F30" s="28"/>
      <c r="G30" s="28"/>
      <c r="H30" s="29"/>
      <c r="I30" s="29"/>
    </row>
    <row r="31" spans="1:9">
      <c r="A31" s="6"/>
      <c r="B31" s="6"/>
      <c r="C31" s="6"/>
      <c r="D31" s="6"/>
      <c r="E31" s="6"/>
      <c r="F31" s="6"/>
      <c r="G31" s="6"/>
      <c r="H31" s="6"/>
      <c r="I31" s="6"/>
    </row>
    <row r="32" spans="1:9" ht="15" customHeight="1">
      <c r="A32" s="96" t="s">
        <v>177</v>
      </c>
      <c r="B32" s="96"/>
      <c r="C32" s="96"/>
      <c r="D32" s="96"/>
      <c r="E32" s="96"/>
      <c r="F32" s="96"/>
      <c r="G32" s="96"/>
      <c r="H32" s="95">
        <f>SUM(H29)</f>
        <v>0</v>
      </c>
      <c r="I32" s="96"/>
    </row>
    <row r="33" spans="1:10" ht="15.75">
      <c r="A33" s="13"/>
      <c r="B33" s="15"/>
      <c r="C33" s="14"/>
      <c r="D33" s="14"/>
      <c r="E33" s="14"/>
      <c r="F33" s="14"/>
      <c r="G33" s="16"/>
      <c r="H33" s="16"/>
      <c r="I33" s="17"/>
    </row>
    <row r="34" spans="1:10" ht="14.1" customHeight="1">
      <c r="A34" s="93" t="s">
        <v>40</v>
      </c>
      <c r="B34" s="93"/>
      <c r="C34" s="93"/>
      <c r="D34" s="93"/>
      <c r="E34" s="93"/>
      <c r="F34" s="93"/>
      <c r="G34" s="93"/>
      <c r="H34" s="93"/>
      <c r="I34" s="93"/>
    </row>
    <row r="35" spans="1:10" ht="15.75">
      <c r="A35" s="13"/>
      <c r="B35" s="14"/>
      <c r="C35" s="14"/>
      <c r="D35" s="14"/>
      <c r="E35" s="14"/>
      <c r="F35" s="14"/>
      <c r="G35" s="16"/>
      <c r="H35" s="16"/>
      <c r="I35" s="17"/>
    </row>
    <row r="36" spans="1:10" ht="39.950000000000003" customHeight="1">
      <c r="A36" s="94" t="s">
        <v>9</v>
      </c>
      <c r="B36" s="94"/>
      <c r="C36" s="94"/>
      <c r="D36" s="94"/>
      <c r="E36" s="94"/>
      <c r="F36" s="94"/>
      <c r="G36" s="94"/>
      <c r="H36" s="94"/>
      <c r="I36" s="94"/>
    </row>
    <row r="37" spans="1:10" ht="14.25">
      <c r="A37" s="18"/>
      <c r="B37" s="18"/>
      <c r="C37" s="18"/>
      <c r="D37" s="18"/>
      <c r="E37" s="18"/>
      <c r="F37" s="18"/>
      <c r="G37" s="19"/>
      <c r="H37" s="20"/>
      <c r="I37" s="19"/>
    </row>
    <row r="38" spans="1:10" ht="27.6" customHeight="1">
      <c r="A38" s="93" t="s">
        <v>10</v>
      </c>
      <c r="B38" s="93"/>
      <c r="C38" s="93"/>
      <c r="D38" s="93"/>
      <c r="E38" s="93"/>
      <c r="F38" s="93"/>
      <c r="G38" s="93"/>
      <c r="H38" s="93"/>
      <c r="I38" s="93"/>
    </row>
    <row r="39" spans="1:10" ht="14.25">
      <c r="A39" s="21"/>
      <c r="B39" s="21"/>
      <c r="C39" s="21"/>
      <c r="D39" s="21"/>
      <c r="E39" s="21"/>
      <c r="F39" s="21"/>
      <c r="G39" s="22"/>
      <c r="H39" s="22"/>
      <c r="I39" s="22"/>
    </row>
    <row r="40" spans="1:10" ht="14.1" customHeight="1">
      <c r="A40" s="93" t="s">
        <v>11</v>
      </c>
      <c r="B40" s="93"/>
      <c r="C40" s="93"/>
      <c r="D40" s="93"/>
      <c r="E40" s="93"/>
      <c r="F40" s="93"/>
      <c r="G40" s="93"/>
      <c r="H40" s="93"/>
      <c r="I40" s="93"/>
    </row>
    <row r="41" spans="1:10" ht="14.25">
      <c r="A41" s="21"/>
      <c r="B41" s="21"/>
      <c r="C41" s="21"/>
      <c r="D41" s="21"/>
      <c r="E41" s="21"/>
      <c r="F41" s="21"/>
      <c r="G41" s="22"/>
      <c r="H41" s="22"/>
      <c r="I41" s="22"/>
    </row>
    <row r="42" spans="1:10" ht="14.1" customHeight="1">
      <c r="A42" s="93" t="s">
        <v>12</v>
      </c>
      <c r="B42" s="93"/>
      <c r="C42" s="93"/>
      <c r="D42" s="93"/>
      <c r="E42" s="93"/>
      <c r="F42" s="93"/>
      <c r="G42" s="93"/>
      <c r="H42" s="93"/>
      <c r="I42" s="93"/>
    </row>
    <row r="43" spans="1:10" ht="14.25">
      <c r="A43" s="1"/>
      <c r="B43" s="23"/>
      <c r="C43" s="23"/>
      <c r="D43" s="23"/>
      <c r="E43" s="23"/>
      <c r="F43" s="23"/>
      <c r="G43" s="24"/>
      <c r="H43" s="24"/>
      <c r="I43" s="24"/>
    </row>
    <row r="44" spans="1:10" ht="27.6" customHeight="1">
      <c r="A44" s="94" t="s">
        <v>13</v>
      </c>
      <c r="B44" s="94"/>
      <c r="C44" s="94"/>
      <c r="D44" s="94"/>
      <c r="E44" s="94"/>
      <c r="F44" s="94"/>
      <c r="G44" s="94"/>
      <c r="H44" s="94"/>
      <c r="I44" s="94"/>
    </row>
    <row r="45" spans="1:10" ht="14.25">
      <c r="A45" s="1"/>
      <c r="B45" s="23"/>
      <c r="C45" s="23"/>
      <c r="D45" s="23"/>
      <c r="E45" s="23"/>
      <c r="F45" s="23"/>
      <c r="G45" s="24"/>
      <c r="H45" s="24"/>
      <c r="I45" s="24"/>
    </row>
    <row r="46" spans="1:10" ht="14.1" customHeight="1">
      <c r="A46" s="92" t="s">
        <v>14</v>
      </c>
      <c r="B46" s="92"/>
      <c r="C46" s="92"/>
      <c r="D46" s="92"/>
      <c r="E46" s="92"/>
      <c r="F46" s="92"/>
      <c r="G46" s="92"/>
      <c r="H46" s="92"/>
      <c r="I46" s="92"/>
      <c r="J46" s="25"/>
    </row>
    <row r="47" spans="1:10" ht="14.1" customHeight="1">
      <c r="A47" s="92" t="s">
        <v>15</v>
      </c>
      <c r="B47" s="92"/>
      <c r="C47" s="92"/>
      <c r="D47" s="92"/>
      <c r="E47" s="92"/>
      <c r="F47" s="92"/>
      <c r="G47" s="92"/>
      <c r="H47" s="92"/>
      <c r="I47" s="92"/>
      <c r="J47" s="25"/>
    </row>
    <row r="48" spans="1:10" ht="14.1" customHeight="1">
      <c r="A48" s="92" t="s">
        <v>16</v>
      </c>
      <c r="B48" s="92"/>
      <c r="C48" s="92"/>
      <c r="D48" s="92"/>
      <c r="E48" s="92"/>
      <c r="F48" s="92"/>
      <c r="G48" s="92"/>
      <c r="H48" s="92"/>
      <c r="I48" s="92"/>
      <c r="J48" s="25"/>
    </row>
    <row r="49" spans="1:10" ht="14.1" customHeight="1">
      <c r="A49" s="92" t="s">
        <v>17</v>
      </c>
      <c r="B49" s="92"/>
      <c r="C49" s="92"/>
      <c r="D49" s="92"/>
      <c r="E49" s="92"/>
      <c r="F49" s="92"/>
      <c r="G49" s="92"/>
      <c r="H49" s="92"/>
      <c r="I49" s="92"/>
      <c r="J49" s="25"/>
    </row>
    <row r="50" spans="1:10" ht="14.25">
      <c r="A50" s="26" t="s">
        <v>18</v>
      </c>
      <c r="B50" s="26"/>
      <c r="C50" s="26" t="s">
        <v>19</v>
      </c>
      <c r="D50" s="26"/>
      <c r="E50" s="26"/>
      <c r="F50" s="26"/>
    </row>
  </sheetData>
  <sheetProtection sheet="1" objects="1" scenarios="1"/>
  <protectedRanges>
    <protectedRange sqref="A8" name="dados"/>
    <protectedRange sqref="A8 A34:I51" name="Textos"/>
    <protectedRange sqref="G19:G28" name="Dados_1"/>
  </protectedRanges>
  <mergeCells count="47">
    <mergeCell ref="B16:I16"/>
    <mergeCell ref="A2:I2"/>
    <mergeCell ref="A4:I4"/>
    <mergeCell ref="A6:I6"/>
    <mergeCell ref="A8:I8"/>
    <mergeCell ref="B10:E10"/>
    <mergeCell ref="B11:C11"/>
    <mergeCell ref="D11:E11"/>
    <mergeCell ref="B12:C12"/>
    <mergeCell ref="D12:E12"/>
    <mergeCell ref="A14:I14"/>
    <mergeCell ref="H18:I18"/>
    <mergeCell ref="H19:I19"/>
    <mergeCell ref="A20:D20"/>
    <mergeCell ref="A21:D21"/>
    <mergeCell ref="A18:D18"/>
    <mergeCell ref="A19:D19"/>
    <mergeCell ref="H20:I20"/>
    <mergeCell ref="H21:I21"/>
    <mergeCell ref="A29:G29"/>
    <mergeCell ref="A49:I49"/>
    <mergeCell ref="A38:I38"/>
    <mergeCell ref="A40:I40"/>
    <mergeCell ref="A42:I42"/>
    <mergeCell ref="A44:I44"/>
    <mergeCell ref="A46:I46"/>
    <mergeCell ref="A47:I47"/>
    <mergeCell ref="A48:I48"/>
    <mergeCell ref="A34:I34"/>
    <mergeCell ref="A36:I36"/>
    <mergeCell ref="H32:I32"/>
    <mergeCell ref="A32:G32"/>
    <mergeCell ref="H29:I29"/>
    <mergeCell ref="A28:D28"/>
    <mergeCell ref="H28:I28"/>
    <mergeCell ref="H22:I22"/>
    <mergeCell ref="A27:D27"/>
    <mergeCell ref="A22:D22"/>
    <mergeCell ref="A26:D26"/>
    <mergeCell ref="H23:I23"/>
    <mergeCell ref="H24:I24"/>
    <mergeCell ref="H25:I25"/>
    <mergeCell ref="H26:I26"/>
    <mergeCell ref="H27:I27"/>
    <mergeCell ref="A23:D23"/>
    <mergeCell ref="A24:D24"/>
    <mergeCell ref="A25:D25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AEB0D-9851-4AF7-98AA-20579A07B31F}">
  <sheetPr>
    <pageSetUpPr fitToPage="1"/>
  </sheetPr>
  <dimension ref="A1:Z881"/>
  <sheetViews>
    <sheetView showGridLines="0" zoomScaleNormal="100" workbookViewId="0">
      <selection activeCell="C26" sqref="C26:D26"/>
    </sheetView>
  </sheetViews>
  <sheetFormatPr defaultColWidth="14.42578125" defaultRowHeight="14.25"/>
  <cols>
    <col min="1" max="1" width="3" style="32" customWidth="1"/>
    <col min="2" max="2" width="89.140625" style="32" customWidth="1"/>
    <col min="3" max="3" width="20.7109375" style="32" customWidth="1"/>
    <col min="4" max="4" width="21.28515625" style="32" customWidth="1"/>
    <col min="5" max="5" width="18" style="32" customWidth="1"/>
    <col min="6" max="6" width="19.5703125" style="32" customWidth="1"/>
    <col min="7" max="7" width="17.5703125" style="32" customWidth="1"/>
    <col min="8" max="8" width="8.7109375" style="32" customWidth="1"/>
    <col min="9" max="9" width="14.7109375" style="32" customWidth="1"/>
    <col min="10" max="26" width="8.7109375" style="32" customWidth="1"/>
    <col min="27" max="16384" width="14.42578125" style="32"/>
  </cols>
  <sheetData>
    <row r="1" spans="1:26" ht="15">
      <c r="A1" s="128"/>
      <c r="B1" s="128"/>
      <c r="C1" s="128"/>
      <c r="D1" s="128"/>
      <c r="E1" s="34"/>
      <c r="F1" s="34"/>
      <c r="G1" s="35"/>
      <c r="H1" s="35"/>
      <c r="I1" s="34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5">
      <c r="A2" s="128"/>
      <c r="B2" s="128"/>
      <c r="C2" s="128"/>
      <c r="D2" s="128"/>
      <c r="E2" s="34"/>
      <c r="F2" s="34"/>
      <c r="G2" s="35"/>
      <c r="H2" s="35"/>
      <c r="I2" s="34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5">
      <c r="A3" s="128"/>
      <c r="B3" s="128"/>
      <c r="C3" s="128"/>
      <c r="D3" s="128"/>
      <c r="E3" s="34"/>
      <c r="F3" s="34"/>
      <c r="G3" s="35"/>
      <c r="H3" s="35"/>
      <c r="I3" s="34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5">
      <c r="A4" s="128"/>
      <c r="B4" s="128"/>
      <c r="C4" s="128"/>
      <c r="D4" s="128"/>
      <c r="E4" s="34"/>
      <c r="F4" s="34"/>
      <c r="G4" s="35"/>
      <c r="H4" s="35"/>
      <c r="I4" s="34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 ht="15">
      <c r="A5" s="128"/>
      <c r="B5" s="128"/>
      <c r="C5" s="128"/>
      <c r="D5" s="128"/>
      <c r="E5" s="34"/>
      <c r="F5" s="34"/>
      <c r="G5" s="35"/>
      <c r="H5" s="35"/>
      <c r="I5" s="34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15.75">
      <c r="A6" s="129" t="s">
        <v>41</v>
      </c>
      <c r="B6" s="129"/>
      <c r="C6" s="129"/>
      <c r="D6" s="129"/>
      <c r="E6" s="34"/>
      <c r="F6" s="34"/>
      <c r="G6" s="35"/>
      <c r="H6" s="35"/>
      <c r="I6" s="33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spans="1:26" ht="15.75">
      <c r="A7" s="129" t="s">
        <v>57</v>
      </c>
      <c r="B7" s="129"/>
      <c r="C7" s="129"/>
      <c r="D7" s="129"/>
      <c r="E7" s="34"/>
      <c r="F7" s="34"/>
      <c r="G7" s="35"/>
      <c r="H7" s="35"/>
      <c r="I7" s="33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 ht="15.75">
      <c r="A8" s="44"/>
      <c r="B8" s="44"/>
      <c r="C8" s="44"/>
      <c r="D8" s="44"/>
      <c r="E8" s="34"/>
      <c r="F8" s="34"/>
      <c r="G8" s="35"/>
      <c r="H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 ht="15.75">
      <c r="A9" s="129" t="s">
        <v>58</v>
      </c>
      <c r="B9" s="129"/>
      <c r="C9" s="129"/>
      <c r="D9" s="129"/>
      <c r="E9" s="34"/>
      <c r="F9" s="34"/>
      <c r="G9" s="35"/>
      <c r="H9" s="35"/>
      <c r="I9" s="33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 ht="15">
      <c r="A10" s="80"/>
      <c r="B10" s="80"/>
      <c r="C10" s="80"/>
      <c r="D10" s="80"/>
      <c r="E10" s="34"/>
      <c r="F10" s="34"/>
      <c r="G10" s="35"/>
      <c r="H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</row>
    <row r="11" spans="1:26" ht="15">
      <c r="A11" s="45"/>
      <c r="B11" s="45"/>
      <c r="C11" s="45"/>
      <c r="E11" s="34"/>
      <c r="F11" s="34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ht="18">
      <c r="A12" s="130" t="s">
        <v>66</v>
      </c>
      <c r="B12" s="130"/>
      <c r="C12" s="130"/>
      <c r="D12" s="130"/>
      <c r="E12" s="34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 ht="15">
      <c r="A13" s="46"/>
      <c r="B13" s="46"/>
      <c r="C13" s="46"/>
      <c r="D13" s="46"/>
      <c r="E13" s="34"/>
      <c r="F13" s="34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7"/>
      <c r="Z13" s="37"/>
    </row>
    <row r="14" spans="1:26" ht="23.85" customHeight="1">
      <c r="A14" s="127" t="s">
        <v>59</v>
      </c>
      <c r="B14" s="127"/>
      <c r="C14" s="127"/>
      <c r="D14" s="127"/>
      <c r="E14" s="34"/>
      <c r="F14" s="34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5"/>
      <c r="Z14" s="35"/>
    </row>
    <row r="15" spans="1:26" ht="15">
      <c r="A15" s="47"/>
      <c r="B15" s="47"/>
      <c r="C15" s="47"/>
      <c r="D15" s="47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6" ht="15">
      <c r="A16" s="123" t="s">
        <v>61</v>
      </c>
      <c r="B16" s="123"/>
      <c r="C16" s="123"/>
      <c r="D16" s="123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5">
      <c r="A17" s="45"/>
      <c r="B17" s="45"/>
      <c r="C17" s="4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spans="1:26" ht="15">
      <c r="A18" s="124" t="s">
        <v>42</v>
      </c>
      <c r="B18" s="124"/>
      <c r="C18" s="124"/>
      <c r="D18" s="124"/>
      <c r="F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15.75" customHeight="1">
      <c r="A19" s="125" t="s">
        <v>44</v>
      </c>
      <c r="B19" s="125"/>
      <c r="C19" s="126" t="s">
        <v>45</v>
      </c>
      <c r="D19" s="126"/>
      <c r="F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26" ht="15.75" customHeight="1">
      <c r="A20" s="122" t="s">
        <v>46</v>
      </c>
      <c r="B20" s="122"/>
      <c r="C20" s="121">
        <v>2.8899999999999999E-2</v>
      </c>
      <c r="D20" s="121"/>
      <c r="F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5.75" customHeight="1">
      <c r="A21" s="122" t="s">
        <v>47</v>
      </c>
      <c r="B21" s="122"/>
      <c r="C21" s="121">
        <v>7.4999999999999997E-3</v>
      </c>
      <c r="D21" s="121"/>
      <c r="F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 ht="15.75" customHeight="1">
      <c r="A22" s="122" t="s">
        <v>48</v>
      </c>
      <c r="B22" s="122"/>
      <c r="C22" s="121">
        <v>9.1999999999999998E-3</v>
      </c>
      <c r="D22" s="121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spans="1:26" ht="15.75" customHeight="1">
      <c r="A23" s="122" t="s">
        <v>49</v>
      </c>
      <c r="B23" s="122"/>
      <c r="C23" s="121">
        <v>5.8999999999999999E-3</v>
      </c>
      <c r="D23" s="121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6" ht="15.75" customHeight="1">
      <c r="A24" s="122" t="s">
        <v>50</v>
      </c>
      <c r="B24" s="122"/>
      <c r="C24" s="121">
        <v>5.0500000000000003E-2</v>
      </c>
      <c r="D24" s="121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6" ht="15.75" customHeight="1">
      <c r="A25" s="122" t="s">
        <v>51</v>
      </c>
      <c r="B25" s="122"/>
      <c r="C25" s="121">
        <v>0.14249999999999999</v>
      </c>
      <c r="D25" s="121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6" ht="42" customHeight="1">
      <c r="A26" s="109" t="s">
        <v>63</v>
      </c>
      <c r="B26" s="109"/>
      <c r="C26" s="115">
        <f>ROUNDDOWN((((1+(C20+C21+C22))*(1+C23)*(1+C24))/(1-C25))-1,4)</f>
        <v>0.28839999999999999</v>
      </c>
      <c r="D26" s="116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6" ht="15.75" customHeight="1">
      <c r="A27" s="117"/>
      <c r="B27" s="117"/>
      <c r="C27" s="118" t="s">
        <v>43</v>
      </c>
      <c r="D27" s="119" t="s">
        <v>62</v>
      </c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6" ht="28.5" customHeight="1">
      <c r="A28" s="117"/>
      <c r="B28" s="117"/>
      <c r="C28" s="118"/>
      <c r="D28" s="119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6" ht="15.75" customHeight="1">
      <c r="A29" s="120"/>
      <c r="B29" s="120"/>
      <c r="C29" s="120"/>
      <c r="D29" s="41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6" ht="15.75" customHeight="1">
      <c r="A30" s="114" t="s">
        <v>52</v>
      </c>
      <c r="B30" s="114"/>
      <c r="C30" s="40" t="s">
        <v>45</v>
      </c>
      <c r="D30" s="40" t="s">
        <v>45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 ht="15.75" customHeight="1">
      <c r="A31" s="114" t="s">
        <v>20</v>
      </c>
      <c r="B31" s="114"/>
      <c r="C31" s="121">
        <v>1.6500000000000001E-2</v>
      </c>
      <c r="D31" s="121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6" ht="15.75" customHeight="1">
      <c r="A32" s="114" t="s">
        <v>53</v>
      </c>
      <c r="B32" s="114"/>
      <c r="C32" s="121">
        <v>7.5999999999999998E-2</v>
      </c>
      <c r="D32" s="121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5.75" customHeight="1">
      <c r="A33" s="114" t="s">
        <v>64</v>
      </c>
      <c r="B33" s="114"/>
      <c r="C33" s="42">
        <v>4.4999999999999998E-2</v>
      </c>
      <c r="D33" s="42">
        <v>0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5" customHeight="1">
      <c r="A34" s="114" t="s">
        <v>65</v>
      </c>
      <c r="B34" s="114"/>
      <c r="C34" s="121">
        <v>0.05</v>
      </c>
      <c r="D34" s="121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5.75" customHeight="1">
      <c r="A35" s="109" t="s">
        <v>54</v>
      </c>
      <c r="B35" s="109"/>
      <c r="C35" s="43">
        <f>SUM(C31:C34)</f>
        <v>0.1875</v>
      </c>
      <c r="D35" s="43">
        <f>SUM(C31,C32,D33,C34)</f>
        <v>0.14250000000000002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5.75" customHeight="1">
      <c r="A36" s="110" t="s">
        <v>55</v>
      </c>
      <c r="B36" s="111"/>
      <c r="C36" s="111"/>
      <c r="D36" s="112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33" customHeight="1">
      <c r="A37" s="113" t="s">
        <v>56</v>
      </c>
      <c r="B37" s="113"/>
      <c r="C37" s="113"/>
      <c r="D37" s="113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28.5" customHeight="1">
      <c r="A38" s="39"/>
      <c r="B38" s="39"/>
      <c r="C38" s="39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5.7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5.75" customHeight="1">
      <c r="A40" s="123" t="s">
        <v>168</v>
      </c>
      <c r="B40" s="123"/>
      <c r="C40" s="123"/>
      <c r="D40" s="123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5.75" customHeight="1">
      <c r="A41" s="45"/>
      <c r="B41" s="45"/>
      <c r="C41" s="4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5.75" customHeight="1">
      <c r="A42" s="124" t="s">
        <v>42</v>
      </c>
      <c r="B42" s="124"/>
      <c r="C42" s="124"/>
      <c r="D42" s="124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5.75" customHeight="1">
      <c r="A43" s="125" t="s">
        <v>44</v>
      </c>
      <c r="B43" s="125"/>
      <c r="C43" s="126" t="s">
        <v>45</v>
      </c>
      <c r="D43" s="126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5.75" customHeight="1">
      <c r="A44" s="122" t="s">
        <v>46</v>
      </c>
      <c r="B44" s="122"/>
      <c r="C44" s="121">
        <v>1.4999999999999999E-2</v>
      </c>
      <c r="D44" s="121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5.75" customHeight="1">
      <c r="A45" s="122" t="s">
        <v>47</v>
      </c>
      <c r="B45" s="122"/>
      <c r="C45" s="121">
        <v>3.0000000000000001E-3</v>
      </c>
      <c r="D45" s="121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5.75" customHeight="1">
      <c r="A46" s="122" t="s">
        <v>48</v>
      </c>
      <c r="B46" s="122"/>
      <c r="C46" s="121">
        <v>5.5999999999999999E-3</v>
      </c>
      <c r="D46" s="121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5.75" customHeight="1">
      <c r="A47" s="122" t="s">
        <v>49</v>
      </c>
      <c r="B47" s="122"/>
      <c r="C47" s="121">
        <v>8.5000000000000006E-3</v>
      </c>
      <c r="D47" s="121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5.75" customHeight="1">
      <c r="A48" s="122" t="s">
        <v>50</v>
      </c>
      <c r="B48" s="122"/>
      <c r="C48" s="121">
        <v>3.5000000000000003E-2</v>
      </c>
      <c r="D48" s="121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5.75" customHeight="1">
      <c r="A49" s="122" t="s">
        <v>51</v>
      </c>
      <c r="B49" s="122"/>
      <c r="C49" s="121">
        <v>9.2499999999999999E-2</v>
      </c>
      <c r="D49" s="121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5.75" customHeight="1">
      <c r="A50" s="109" t="s">
        <v>63</v>
      </c>
      <c r="B50" s="109"/>
      <c r="C50" s="115">
        <f>ROUNDDOWN((((1+(C44+C45+C46))*(1+C47)*(1+C48))/(1-C49))-1,4)</f>
        <v>0.17730000000000001</v>
      </c>
      <c r="D50" s="116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5.75" customHeight="1">
      <c r="A51" s="117"/>
      <c r="B51" s="117"/>
      <c r="C51" s="118" t="s">
        <v>43</v>
      </c>
      <c r="D51" s="119" t="s">
        <v>62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5.75" customHeight="1">
      <c r="A52" s="117"/>
      <c r="B52" s="117"/>
      <c r="C52" s="118"/>
      <c r="D52" s="119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5.75" customHeight="1">
      <c r="A53" s="120"/>
      <c r="B53" s="120"/>
      <c r="C53" s="120"/>
      <c r="D53" s="41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5.75" customHeight="1">
      <c r="A54" s="114" t="s">
        <v>52</v>
      </c>
      <c r="B54" s="114"/>
      <c r="C54" s="40" t="s">
        <v>45</v>
      </c>
      <c r="D54" s="40" t="s">
        <v>45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5.75" customHeight="1">
      <c r="A55" s="114" t="s">
        <v>20</v>
      </c>
      <c r="B55" s="114"/>
      <c r="C55" s="121">
        <v>1.6500000000000001E-2</v>
      </c>
      <c r="D55" s="121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5.75" customHeight="1">
      <c r="A56" s="114" t="s">
        <v>53</v>
      </c>
      <c r="B56" s="114"/>
      <c r="C56" s="121">
        <v>7.5999999999999998E-2</v>
      </c>
      <c r="D56" s="121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5.75" customHeight="1">
      <c r="A57" s="114" t="s">
        <v>64</v>
      </c>
      <c r="B57" s="114"/>
      <c r="C57" s="42">
        <v>4.4999999999999998E-2</v>
      </c>
      <c r="D57" s="42">
        <v>0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5.75" customHeight="1">
      <c r="A58" s="109" t="s">
        <v>54</v>
      </c>
      <c r="B58" s="109"/>
      <c r="C58" s="43">
        <f>SUM(C55:C57)</f>
        <v>0.13750000000000001</v>
      </c>
      <c r="D58" s="43">
        <f>SUM(C55,C56,D57)</f>
        <v>9.2499999999999999E-2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5.75" customHeight="1">
      <c r="A59" s="110" t="s">
        <v>55</v>
      </c>
      <c r="B59" s="111"/>
      <c r="C59" s="111"/>
      <c r="D59" s="112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5.75" customHeight="1">
      <c r="A60" s="113" t="s">
        <v>56</v>
      </c>
      <c r="B60" s="113"/>
      <c r="C60" s="113"/>
      <c r="D60" s="113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5.7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5.7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 ht="15.7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 ht="15.7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spans="1:26" ht="15.7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 ht="15.7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spans="1:26" ht="15.7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spans="1:26" ht="15.7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spans="1:26" ht="15.7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spans="1:26" ht="15.7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 ht="15.7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spans="1:26" ht="15.7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pans="1:26" ht="15.7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 ht="15.7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spans="1:26" ht="15.7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spans="1:26" ht="15.7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spans="1:26" ht="15.7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spans="1:26" ht="15.7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 ht="15.7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spans="1:26" ht="15.7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spans="1:26" ht="15.7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spans="1:26" ht="15.7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 ht="15.7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spans="1:26" ht="15.7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spans="1:26" ht="15.7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spans="1:26" ht="15.7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spans="1:26" ht="15.7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26" ht="15.7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 ht="15.7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spans="1:26" ht="15.7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spans="1:26" ht="15.7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spans="1:26" ht="15.7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spans="1:26" ht="15.7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spans="1:26" ht="15.7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 ht="15.7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spans="1:26" ht="15.7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 ht="15.7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spans="1:26" ht="15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spans="1:26" ht="15.7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spans="1:26" ht="15.7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 ht="15.7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spans="1:26" ht="15.7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spans="1:26" ht="15.7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ht="15.7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spans="1:26" ht="15.7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spans="1:26" ht="15.7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spans="1:26" ht="15.7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spans="1:26" ht="15.7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spans="1:26" ht="15.7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spans="1:26" ht="15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spans="1:26" ht="15.7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spans="1:26" ht="15.7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spans="1:26" ht="15.7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spans="1:26" ht="15.7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spans="1:26" ht="15.7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 ht="15.7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spans="1:26" ht="15.7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spans="1:26" ht="15.7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spans="1:26" ht="15.7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spans="1:26" ht="15.7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spans="1:26" ht="15.7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spans="1:26" ht="15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spans="1:26" ht="15.7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spans="1:26" ht="15.7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spans="1:26" ht="15.7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spans="1:26" ht="15.7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spans="1:26" ht="15.7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spans="1:26" ht="15.7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spans="1:26" ht="15.7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spans="1:26" ht="15.7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spans="1:26" ht="15.7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spans="1:26" ht="15.7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spans="1:26" ht="15.7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spans="1:26" ht="15.7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spans="1:26" ht="15.7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spans="1:26" ht="15.7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spans="1:26" ht="15.7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spans="1:26" ht="15.7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spans="1:26" ht="15.7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spans="1:26" ht="15.7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</row>
    <row r="141" spans="1:26" ht="15.7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spans="1:26" ht="15.7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spans="1:26" ht="15.7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spans="1:26" ht="15.7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spans="1:26" ht="15.7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spans="1:26" ht="15.7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spans="1:26" ht="15.7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 ht="15.7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spans="1:26" ht="15.7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spans="1:26" ht="15.7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spans="1:26" ht="15.7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spans="1:26" ht="15.7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spans="1:26" ht="15.7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spans="1:26" ht="15.7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spans="1:26" ht="15.7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spans="1:26" ht="15.7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spans="1:26" ht="15.7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spans="1:26" ht="15.7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spans="1:26" ht="15.7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spans="1:26" ht="15.7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spans="1:26" ht="15.7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spans="1:26" ht="15.7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spans="1:26" ht="15.7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  <row r="164" spans="1:26" ht="15.7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</row>
    <row r="165" spans="1:26" ht="15.7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</row>
    <row r="166" spans="1:26" ht="15.7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</row>
    <row r="167" spans="1:26" ht="15.7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</row>
    <row r="168" spans="1:26" ht="15.7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</row>
    <row r="169" spans="1:26" ht="15.7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</row>
    <row r="170" spans="1:26" ht="15.7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</row>
    <row r="171" spans="1:26" ht="15.7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</row>
    <row r="172" spans="1:26" ht="15.7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</row>
    <row r="173" spans="1:26" ht="15.7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</row>
    <row r="174" spans="1:26" ht="15.7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</row>
    <row r="175" spans="1:26" ht="15.7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</row>
    <row r="176" spans="1:26" ht="15.7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</row>
    <row r="177" spans="1:26" ht="15.7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</row>
    <row r="178" spans="1:26" ht="15.7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</row>
    <row r="179" spans="1:26" ht="15.7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</row>
    <row r="180" spans="1:26" ht="15.7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</row>
    <row r="181" spans="1:26" ht="15.7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</row>
    <row r="182" spans="1:26" ht="15.7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</row>
    <row r="183" spans="1:26" ht="15.7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</row>
    <row r="184" spans="1:26" ht="15.7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</row>
    <row r="185" spans="1:26" ht="15.7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</row>
    <row r="186" spans="1:26" ht="15.7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</row>
    <row r="187" spans="1:26" ht="15.7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</row>
    <row r="188" spans="1:26" ht="15.7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</row>
    <row r="189" spans="1:26" ht="15.7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</row>
    <row r="190" spans="1:26" ht="15.7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</row>
    <row r="191" spans="1:26" ht="15.7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</row>
    <row r="192" spans="1:26" ht="15.7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</row>
    <row r="193" spans="1:26" ht="15.7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</row>
    <row r="194" spans="1:26" ht="15.7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</row>
    <row r="195" spans="1:26" ht="15.7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</row>
    <row r="196" spans="1:26" ht="15.7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</row>
    <row r="197" spans="1:26" ht="15.7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</row>
    <row r="198" spans="1:26" ht="15.7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</row>
    <row r="199" spans="1:26" ht="15.7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</row>
    <row r="200" spans="1:26" ht="15.7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</row>
    <row r="201" spans="1:26" ht="15.7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</row>
    <row r="202" spans="1:26" ht="15.7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</row>
    <row r="203" spans="1:26" ht="15.7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</row>
    <row r="204" spans="1:26" ht="15.7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</row>
    <row r="205" spans="1:26" ht="15.7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</row>
    <row r="206" spans="1:26" ht="15.7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</row>
    <row r="207" spans="1:26" ht="15.7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</row>
    <row r="208" spans="1:26" ht="15.7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</row>
    <row r="209" spans="1:26" ht="15.7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</row>
    <row r="210" spans="1:26" ht="15.7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</row>
    <row r="211" spans="1:26" ht="15.7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</row>
    <row r="212" spans="1:26" ht="15.7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</row>
    <row r="213" spans="1:26" ht="15.7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</row>
    <row r="214" spans="1:26" ht="15.7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</row>
    <row r="215" spans="1:26" ht="15.7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</row>
    <row r="216" spans="1:26" ht="15.7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</row>
    <row r="217" spans="1:26" ht="15.7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</row>
    <row r="218" spans="1:26" ht="15.7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</row>
    <row r="219" spans="1:26" ht="15.7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</row>
    <row r="220" spans="1:26" ht="15.7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</row>
    <row r="221" spans="1:26" ht="15.7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</row>
    <row r="222" spans="1:26" ht="15.7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</row>
    <row r="223" spans="1:26" ht="15.7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</row>
    <row r="224" spans="1:26" ht="15.7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</row>
    <row r="225" spans="1:26" ht="15.7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</row>
    <row r="226" spans="1:26" ht="15.7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</row>
    <row r="227" spans="1:26" ht="15.7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</row>
    <row r="228" spans="1:26" ht="15.7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</row>
    <row r="229" spans="1:26" ht="15.7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</row>
    <row r="230" spans="1:26" ht="15.7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</row>
    <row r="231" spans="1:26" ht="15.7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</row>
    <row r="232" spans="1:26" ht="15.7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</row>
    <row r="233" spans="1:26" ht="15.7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</row>
    <row r="234" spans="1:26" ht="15.7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</row>
    <row r="235" spans="1:26" ht="15.7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</row>
    <row r="236" spans="1:26" ht="15.7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</row>
    <row r="237" spans="1:26" ht="15.7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</row>
    <row r="238" spans="1:26" ht="15.7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</row>
    <row r="239" spans="1:26" ht="15.7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</row>
    <row r="240" spans="1:26" ht="15.7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</row>
    <row r="241" spans="1:26" ht="15.7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</row>
    <row r="242" spans="1:26" ht="15.7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</row>
    <row r="243" spans="1:26" ht="15.7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</row>
    <row r="244" spans="1:26" ht="15.7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</row>
    <row r="245" spans="1:26" ht="15.7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</row>
    <row r="246" spans="1:26" ht="15.7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</row>
    <row r="247" spans="1:26" ht="15.7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</row>
    <row r="248" spans="1:26" ht="15.7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</row>
    <row r="249" spans="1:26" ht="15.7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</row>
    <row r="250" spans="1:26" ht="15.7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</row>
    <row r="251" spans="1:26" ht="15.7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</row>
    <row r="252" spans="1:26" ht="15.7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</row>
    <row r="253" spans="1:26" ht="15.7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</row>
    <row r="254" spans="1:26" ht="15.7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</row>
    <row r="255" spans="1:26" ht="15.7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</row>
    <row r="256" spans="1:26" ht="15.7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</row>
    <row r="257" spans="1:26" ht="15.7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</row>
    <row r="258" spans="1:26" ht="15.7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</row>
    <row r="259" spans="1:26" ht="15.7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</row>
    <row r="260" spans="1:26" ht="15.7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</row>
    <row r="261" spans="1:26" ht="15.7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</row>
    <row r="262" spans="1:26" ht="15.7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</row>
    <row r="263" spans="1:26" ht="15.7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</row>
    <row r="264" spans="1:26" ht="15.7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</row>
    <row r="265" spans="1:26" ht="15.7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</row>
    <row r="266" spans="1:26" ht="15.7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</row>
    <row r="267" spans="1:26" ht="15.7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</row>
    <row r="268" spans="1:26" ht="15.7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</row>
    <row r="269" spans="1:26" ht="15.7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</row>
    <row r="270" spans="1:26" ht="15.7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</row>
    <row r="271" spans="1:26" ht="15.7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</row>
    <row r="272" spans="1:26" ht="15.7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</row>
    <row r="273" spans="1:26" ht="15.7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</row>
    <row r="274" spans="1:26" ht="15.7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</row>
    <row r="275" spans="1:26" ht="15.7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</row>
    <row r="276" spans="1:26" ht="15.7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</row>
    <row r="277" spans="1:26" ht="15.7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ht="15.7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ht="15.7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ht="15.7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ht="15.7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ht="15.7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ht="15.7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ht="15.7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ht="15.7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ht="15.7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ht="15.7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ht="15.7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ht="15.7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ht="15.7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ht="15.7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ht="15.7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ht="15.7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ht="15.7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ht="15.7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ht="15.7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ht="15.7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ht="15.7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ht="15.7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ht="15.7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ht="15.7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ht="15.7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ht="15.7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ht="15.7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ht="15.7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ht="15.7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ht="15.7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ht="15.7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ht="15.7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ht="15.7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  <row r="311" spans="1:26" ht="15.7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</row>
    <row r="312" spans="1:26" ht="15.7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</row>
    <row r="313" spans="1:26" ht="15.7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</row>
    <row r="314" spans="1:26" ht="15.7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</row>
    <row r="315" spans="1:26" ht="15.7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</row>
    <row r="316" spans="1:26" ht="15.7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</row>
    <row r="317" spans="1:26" ht="15.7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</row>
    <row r="318" spans="1:26" ht="15.7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</row>
    <row r="319" spans="1:26" ht="15.7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</row>
    <row r="320" spans="1:26" ht="15.7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</row>
    <row r="321" spans="1:26" ht="15.7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</row>
    <row r="322" spans="1:26" ht="15.7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</row>
    <row r="323" spans="1:26" ht="15.7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</row>
    <row r="324" spans="1:26" ht="15.7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</row>
    <row r="325" spans="1:26" ht="15.7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</row>
    <row r="326" spans="1:26" ht="15.7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</row>
    <row r="327" spans="1:26" ht="15.7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</row>
    <row r="328" spans="1:26" ht="15.7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</row>
    <row r="329" spans="1:26" ht="15.7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</row>
    <row r="330" spans="1:26" ht="15.7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</row>
    <row r="331" spans="1:26" ht="15.7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</row>
    <row r="332" spans="1:26" ht="15.7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</row>
    <row r="333" spans="1:26" ht="15.7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</row>
    <row r="334" spans="1:26" ht="15.7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</row>
    <row r="335" spans="1:26" ht="15.7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</row>
    <row r="336" spans="1:26" ht="15.7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</row>
    <row r="337" spans="1:26" ht="15.7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</row>
    <row r="338" spans="1:26" ht="15.7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</row>
    <row r="339" spans="1:26" ht="15.7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</row>
    <row r="340" spans="1:26" ht="15.7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</row>
    <row r="341" spans="1:26" ht="15.7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</row>
    <row r="342" spans="1:26" ht="15.7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</row>
    <row r="343" spans="1:26" ht="15.7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</row>
    <row r="344" spans="1:26" ht="15.7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</row>
    <row r="345" spans="1:26" ht="15.7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</row>
    <row r="346" spans="1:26" ht="15.7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</row>
    <row r="347" spans="1:26" ht="15.7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</row>
    <row r="348" spans="1:26" ht="15.7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</row>
    <row r="349" spans="1:26" ht="15.7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</row>
    <row r="350" spans="1:26" ht="15.7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</row>
    <row r="351" spans="1:26" ht="15.7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</row>
    <row r="352" spans="1:26" ht="15.7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</row>
    <row r="353" spans="1:26" ht="15.7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</row>
    <row r="354" spans="1:26" ht="15.7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</row>
    <row r="355" spans="1:26" ht="15.7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</row>
    <row r="356" spans="1:26" ht="15.7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</row>
    <row r="357" spans="1:26" ht="15.7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</row>
    <row r="358" spans="1:26" ht="15.7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</row>
    <row r="359" spans="1:26" ht="15.7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</row>
    <row r="360" spans="1:26" ht="15.7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</row>
    <row r="361" spans="1:26" ht="15.7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</row>
    <row r="362" spans="1:26" ht="15.7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</row>
    <row r="363" spans="1:26" ht="15.7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</row>
    <row r="364" spans="1:26" ht="15.7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</row>
    <row r="365" spans="1:26" ht="15.7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</row>
    <row r="366" spans="1:26" ht="15.7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</row>
    <row r="367" spans="1:26" ht="15.7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</row>
    <row r="368" spans="1:26" ht="15.7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</row>
    <row r="369" spans="1:26" ht="15.7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</row>
    <row r="370" spans="1:26" ht="15.7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</row>
    <row r="371" spans="1:26" ht="15.7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</row>
    <row r="372" spans="1:26" ht="15.7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</row>
    <row r="373" spans="1:26" ht="15.7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</row>
    <row r="374" spans="1:26" ht="15.7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</row>
    <row r="375" spans="1:26" ht="15.7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</row>
    <row r="376" spans="1:26" ht="15.7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</row>
    <row r="377" spans="1:26" ht="15.7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</row>
    <row r="378" spans="1:26" ht="15.7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</row>
    <row r="379" spans="1:26" ht="15.7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</row>
    <row r="380" spans="1:26" ht="15.7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</row>
    <row r="381" spans="1:26" ht="15.7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</row>
    <row r="382" spans="1:26" ht="15.7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</row>
    <row r="383" spans="1:26" ht="15.7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</row>
    <row r="384" spans="1:26" ht="15.7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</row>
    <row r="385" spans="1:26" ht="15.7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</row>
    <row r="386" spans="1:26" ht="15.7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</row>
    <row r="387" spans="1:26" ht="15.7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</row>
    <row r="388" spans="1:26" ht="15.7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</row>
    <row r="389" spans="1:26" ht="15.7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</row>
    <row r="390" spans="1:26" ht="15.7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</row>
    <row r="391" spans="1:26" ht="15.7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</row>
    <row r="392" spans="1:26" ht="15.7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</row>
    <row r="393" spans="1:26" ht="15.7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</row>
    <row r="394" spans="1:26" ht="15.7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</row>
    <row r="395" spans="1:26" ht="15.7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</row>
    <row r="396" spans="1:26" ht="15.7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</row>
    <row r="397" spans="1:26" ht="15.7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</row>
    <row r="398" spans="1:26" ht="15.7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</row>
    <row r="399" spans="1:26" ht="15.7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</row>
    <row r="400" spans="1:26" ht="15.7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</row>
    <row r="401" spans="1:26" ht="15.7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</row>
    <row r="402" spans="1:26" ht="15.7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</row>
    <row r="403" spans="1:26" ht="15.7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</row>
    <row r="404" spans="1:26" ht="15.7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</row>
    <row r="405" spans="1:26" ht="15.7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</row>
    <row r="406" spans="1:26" ht="15.7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</row>
    <row r="407" spans="1:26" ht="15.7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</row>
    <row r="408" spans="1:26" ht="15.7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</row>
    <row r="409" spans="1:26" ht="15.7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</row>
    <row r="410" spans="1:26" ht="15.7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</row>
    <row r="411" spans="1:26" ht="15.7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</row>
    <row r="412" spans="1:26" ht="15.7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</row>
    <row r="413" spans="1:26" ht="15.7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</row>
    <row r="414" spans="1:26" ht="15.7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</row>
    <row r="415" spans="1:26" ht="15.7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</row>
    <row r="416" spans="1:26" ht="15.7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</row>
    <row r="417" spans="1:26" ht="15.7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</row>
    <row r="418" spans="1:26" ht="15.7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</row>
    <row r="419" spans="1:26" ht="15.7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</row>
    <row r="420" spans="1:26" ht="15.7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</row>
    <row r="421" spans="1:26" ht="15.7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</row>
    <row r="422" spans="1:26" ht="15.7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</row>
    <row r="423" spans="1:26" ht="15.7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</row>
    <row r="424" spans="1:26" ht="15.7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</row>
    <row r="425" spans="1:26" ht="15.7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</row>
    <row r="426" spans="1:26" ht="15.7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</row>
    <row r="427" spans="1:26" ht="15.7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</row>
    <row r="428" spans="1:26" ht="15.7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</row>
    <row r="429" spans="1:26" ht="15.7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</row>
    <row r="430" spans="1:26" ht="15.7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</row>
    <row r="431" spans="1:26" ht="15.7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</row>
    <row r="432" spans="1:26" ht="15.7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</row>
    <row r="433" spans="1:26" ht="15.7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</row>
    <row r="434" spans="1:26" ht="15.7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</row>
    <row r="435" spans="1:26" ht="15.7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</row>
    <row r="436" spans="1:26" ht="15.7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</row>
    <row r="437" spans="1:26" ht="15.7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</row>
    <row r="438" spans="1:26" ht="15.7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</row>
    <row r="439" spans="1:26" ht="15.7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</row>
    <row r="440" spans="1:26" ht="15.7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</row>
    <row r="441" spans="1:26" ht="15.7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</row>
    <row r="442" spans="1:26" ht="15.7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</row>
    <row r="443" spans="1:26" ht="15.7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</row>
    <row r="444" spans="1:26" ht="15.7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</row>
    <row r="445" spans="1:26" ht="15.7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</row>
    <row r="446" spans="1:26" ht="15.7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</row>
    <row r="447" spans="1:26" ht="15.7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</row>
    <row r="448" spans="1:26" ht="15.7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</row>
    <row r="449" spans="1:26" ht="15.7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</row>
    <row r="450" spans="1:26" ht="15.7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</row>
    <row r="451" spans="1:26" ht="15.7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</row>
    <row r="452" spans="1:26" ht="15.7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</row>
    <row r="453" spans="1:26" ht="15.7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</row>
    <row r="454" spans="1:26" ht="15.7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</row>
    <row r="455" spans="1:26" ht="15.7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</row>
    <row r="456" spans="1:26" ht="15.7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</row>
    <row r="457" spans="1:26" ht="15.7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</row>
    <row r="458" spans="1:26" ht="15.7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</row>
    <row r="459" spans="1:26" ht="15.7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</row>
    <row r="460" spans="1:26" ht="15.7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</row>
    <row r="461" spans="1:26" ht="15.7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</row>
    <row r="462" spans="1:26" ht="15.7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</row>
    <row r="463" spans="1:26" ht="15.7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</row>
    <row r="464" spans="1:26" ht="15.7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</row>
    <row r="465" spans="1:26" ht="15.7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</row>
    <row r="466" spans="1:26" ht="15.7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</row>
    <row r="467" spans="1:26" ht="15.7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</row>
    <row r="468" spans="1:26" ht="15.7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</row>
    <row r="469" spans="1:26" ht="15.7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</row>
    <row r="470" spans="1:26" ht="15.7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</row>
    <row r="471" spans="1:26" ht="15.7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</row>
    <row r="472" spans="1:26" ht="15.7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</row>
    <row r="473" spans="1:26" ht="15.7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</row>
    <row r="474" spans="1:26" ht="15.7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</row>
    <row r="475" spans="1:26" ht="15.7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</row>
    <row r="476" spans="1:26" ht="15.7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</row>
    <row r="477" spans="1:26" ht="15.7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</row>
    <row r="478" spans="1:26" ht="15.7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</row>
    <row r="479" spans="1:26" ht="15.7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</row>
    <row r="480" spans="1:26" ht="15.7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</row>
    <row r="481" spans="1:26" ht="15.7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</row>
    <row r="482" spans="1:26" ht="15.7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</row>
    <row r="483" spans="1:26" ht="15.7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</row>
    <row r="484" spans="1:26" ht="15.7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</row>
    <row r="485" spans="1:26" ht="15.7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</row>
    <row r="486" spans="1:26" ht="15.7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</row>
    <row r="487" spans="1:26" ht="15.7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</row>
    <row r="488" spans="1:26" ht="15.7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</row>
    <row r="489" spans="1:26" ht="15.7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</row>
    <row r="490" spans="1:26" ht="15.7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</row>
    <row r="491" spans="1:26" ht="15.7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</row>
    <row r="492" spans="1:26" ht="15.7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</row>
    <row r="493" spans="1:26" ht="15.7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</row>
    <row r="494" spans="1:26" ht="15.7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</row>
    <row r="495" spans="1:26" ht="15.7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</row>
    <row r="496" spans="1:26" ht="15.7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</row>
    <row r="497" spans="1:26" ht="15.7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</row>
    <row r="498" spans="1:26" ht="15.7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</row>
    <row r="499" spans="1:26" ht="15.7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</row>
    <row r="500" spans="1:26" ht="15.7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</row>
    <row r="501" spans="1:26" ht="15.7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</row>
    <row r="502" spans="1:26" ht="15.7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</row>
    <row r="503" spans="1:26" ht="15.7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</row>
    <row r="504" spans="1:26" ht="15.7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</row>
    <row r="505" spans="1:26" ht="15.7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</row>
    <row r="506" spans="1:26" ht="15.7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</row>
    <row r="507" spans="1:26" ht="15.7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ht="15.7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ht="15.7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ht="15.7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ht="15.7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ht="15.7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ht="15.7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ht="15.7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ht="15.7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ht="15.7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ht="15.7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ht="15.7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ht="15.7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ht="15.7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ht="15.7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ht="15.7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ht="15.7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ht="15.7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ht="15.7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ht="15.7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ht="15.7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ht="15.7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ht="15.7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ht="15.7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ht="15.7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ht="15.7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ht="15.7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ht="15.7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ht="15.7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ht="15.7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ht="15.7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ht="15.7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ht="15.7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ht="15.7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  <row r="541" spans="1:26" ht="15.7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</row>
    <row r="542" spans="1:26" ht="15.7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</row>
    <row r="543" spans="1:26" ht="15.7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</row>
    <row r="544" spans="1:26" ht="15.7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</row>
    <row r="545" spans="1:26" ht="15.7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</row>
    <row r="546" spans="1:26" ht="15.7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</row>
    <row r="547" spans="1:26" ht="15.7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</row>
    <row r="548" spans="1:26" ht="15.7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</row>
    <row r="549" spans="1:26" ht="15.7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</row>
    <row r="550" spans="1:26" ht="15.7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</row>
    <row r="551" spans="1:26" ht="15.7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</row>
    <row r="552" spans="1:26" ht="15.7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</row>
    <row r="553" spans="1:26" ht="15.7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</row>
    <row r="554" spans="1:26" ht="15.7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</row>
    <row r="555" spans="1:26" ht="15.7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</row>
    <row r="556" spans="1:26" ht="15.7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</row>
    <row r="557" spans="1:26" ht="15.7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</row>
    <row r="558" spans="1:26" ht="15.7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</row>
    <row r="559" spans="1:26" ht="15.7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</row>
    <row r="560" spans="1:26" ht="15.7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</row>
    <row r="561" spans="1:26" ht="15.7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</row>
    <row r="562" spans="1:26" ht="15.7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</row>
    <row r="563" spans="1:26" ht="15.7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</row>
    <row r="564" spans="1:26" ht="15.7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</row>
    <row r="565" spans="1:26" ht="15.7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</row>
    <row r="566" spans="1:26" ht="15.7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</row>
    <row r="567" spans="1:26" ht="15.7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</row>
    <row r="568" spans="1:26" ht="15.7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</row>
    <row r="569" spans="1:26" ht="15.7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</row>
    <row r="570" spans="1:26" ht="15.7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</row>
    <row r="571" spans="1:26" ht="15.7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</row>
    <row r="572" spans="1:26" ht="15.7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</row>
    <row r="573" spans="1:26" ht="15.7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</row>
    <row r="574" spans="1:26" ht="15.7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</row>
    <row r="575" spans="1:26" ht="15.7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</row>
    <row r="576" spans="1:26" ht="15.7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</row>
    <row r="577" spans="1:26" ht="15.7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</row>
    <row r="578" spans="1:26" ht="15.7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</row>
    <row r="579" spans="1:26" ht="15.7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</row>
    <row r="580" spans="1:26" ht="15.7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</row>
    <row r="581" spans="1:26" ht="15.7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</row>
    <row r="582" spans="1:26" ht="15.7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</row>
    <row r="583" spans="1:26" ht="15.7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</row>
    <row r="584" spans="1:26" ht="15.7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</row>
    <row r="585" spans="1:26" ht="15.7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</row>
    <row r="586" spans="1:26" ht="15.7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</row>
    <row r="587" spans="1:26" ht="15.7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</row>
    <row r="588" spans="1:26" ht="15.7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</row>
    <row r="589" spans="1:26" ht="15.7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</row>
    <row r="590" spans="1:26" ht="15.7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</row>
    <row r="591" spans="1:26" ht="15.7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</row>
    <row r="592" spans="1:26" ht="15.7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</row>
    <row r="593" spans="1:26" ht="15.7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</row>
    <row r="594" spans="1:26" ht="15.7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</row>
    <row r="595" spans="1:26" ht="15.7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</row>
    <row r="596" spans="1:26" ht="15.7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</row>
    <row r="597" spans="1:26" ht="15.7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</row>
    <row r="598" spans="1:26" ht="15.7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</row>
    <row r="599" spans="1:26" ht="15.7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</row>
    <row r="600" spans="1:26" ht="15.7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</row>
    <row r="601" spans="1:26" ht="15.7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</row>
    <row r="602" spans="1:26" ht="15.7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</row>
    <row r="603" spans="1:26" ht="15.7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</row>
    <row r="604" spans="1:26" ht="15.7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</row>
    <row r="605" spans="1:26" ht="15.7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</row>
    <row r="606" spans="1:26" ht="15.7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</row>
    <row r="607" spans="1:26" ht="15.7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</row>
    <row r="608" spans="1:26" ht="15.7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</row>
    <row r="609" spans="1:26" ht="15.7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</row>
    <row r="610" spans="1:26" ht="15.7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</row>
    <row r="611" spans="1:26" ht="15.7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</row>
    <row r="612" spans="1:26" ht="15.7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</row>
    <row r="613" spans="1:26" ht="15.7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</row>
    <row r="614" spans="1:26" ht="15.7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</row>
    <row r="615" spans="1:26" ht="15.7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</row>
    <row r="616" spans="1:26" ht="15.7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</row>
    <row r="617" spans="1:26" ht="15.7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</row>
    <row r="618" spans="1:26" ht="15.7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</row>
    <row r="619" spans="1:26" ht="15.7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</row>
    <row r="620" spans="1:26" ht="15.7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</row>
    <row r="621" spans="1:26" ht="15.7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</row>
    <row r="622" spans="1:26" ht="15.7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</row>
    <row r="623" spans="1:26" ht="15.7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</row>
    <row r="624" spans="1:26" ht="15.7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</row>
    <row r="625" spans="1:26" ht="15.7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</row>
    <row r="626" spans="1:26" ht="15.7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</row>
    <row r="627" spans="1:26" ht="15.7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</row>
    <row r="628" spans="1:26" ht="15.7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</row>
    <row r="629" spans="1:26" ht="15.7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</row>
    <row r="630" spans="1:26" ht="15.7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</row>
    <row r="631" spans="1:26" ht="15.7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</row>
    <row r="632" spans="1:26" ht="15.7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</row>
    <row r="633" spans="1:26" ht="15.7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</row>
    <row r="634" spans="1:26" ht="15.7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</row>
    <row r="635" spans="1:26" ht="15.7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</row>
    <row r="636" spans="1:26" ht="15.7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</row>
    <row r="637" spans="1:26" ht="15.7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</row>
    <row r="638" spans="1:26" ht="15.7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</row>
    <row r="639" spans="1:26" ht="15.7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</row>
    <row r="640" spans="1:26" ht="15.7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</row>
    <row r="641" spans="1:26" ht="15.7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</row>
    <row r="642" spans="1:26" ht="15.7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</row>
    <row r="643" spans="1:26" ht="15.7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</row>
    <row r="644" spans="1:26" ht="15.7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</row>
    <row r="645" spans="1:26" ht="15.7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</row>
    <row r="646" spans="1:26" ht="15.7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</row>
    <row r="647" spans="1:26" ht="15.7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</row>
    <row r="648" spans="1:26" ht="15.7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</row>
    <row r="649" spans="1:26" ht="15.7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</row>
    <row r="650" spans="1:26" ht="15.7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</row>
    <row r="651" spans="1:26" ht="15.7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</row>
    <row r="652" spans="1:26" ht="15.7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</row>
    <row r="653" spans="1:26" ht="15.7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</row>
    <row r="654" spans="1:26" ht="15.7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</row>
    <row r="655" spans="1:26" ht="15.7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</row>
    <row r="656" spans="1:26" ht="15.7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</row>
    <row r="657" spans="1:26" ht="15.7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</row>
    <row r="658" spans="1:26" ht="15.7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</row>
    <row r="659" spans="1:26" ht="15.7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</row>
    <row r="660" spans="1:26" ht="15.7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</row>
    <row r="661" spans="1:26" ht="15.7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</row>
    <row r="662" spans="1:26" ht="15.7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</row>
    <row r="663" spans="1:26" ht="15.7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</row>
    <row r="664" spans="1:26" ht="15.7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</row>
    <row r="665" spans="1:26" ht="15.7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</row>
    <row r="666" spans="1:26" ht="15.7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</row>
    <row r="667" spans="1:26" ht="15.7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</row>
    <row r="668" spans="1:26" ht="15.7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</row>
    <row r="669" spans="1:26" ht="15.7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</row>
    <row r="670" spans="1:26" ht="15.7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</row>
    <row r="671" spans="1:26" ht="15.7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</row>
    <row r="672" spans="1:26" ht="15.7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</row>
    <row r="673" spans="1:26" ht="15.7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</row>
    <row r="674" spans="1:26" ht="15.7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</row>
    <row r="675" spans="1:26" ht="15.7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</row>
    <row r="676" spans="1:26" ht="15.7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</row>
    <row r="677" spans="1:26" ht="15.7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</row>
    <row r="678" spans="1:26" ht="15.7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</row>
    <row r="679" spans="1:26" ht="15.7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</row>
    <row r="680" spans="1:26" ht="15.7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</row>
    <row r="681" spans="1:26" ht="15.7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</row>
    <row r="682" spans="1:26" ht="15.7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</row>
    <row r="683" spans="1:26" ht="15.7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</row>
    <row r="684" spans="1:26" ht="15.7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</row>
    <row r="685" spans="1:26" ht="15.7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</row>
    <row r="686" spans="1:26" ht="15.7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</row>
    <row r="687" spans="1:26" ht="15.7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</row>
    <row r="688" spans="1:26" ht="15.7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</row>
    <row r="689" spans="1:26" ht="15.7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</row>
    <row r="690" spans="1:26" ht="15.7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</row>
    <row r="691" spans="1:26" ht="15.7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</row>
    <row r="692" spans="1:26" ht="15.7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</row>
    <row r="693" spans="1:26" ht="15.7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</row>
    <row r="694" spans="1:26" ht="15.7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</row>
    <row r="695" spans="1:26" ht="15.7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</row>
    <row r="696" spans="1:26" ht="15.7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</row>
    <row r="697" spans="1:26" ht="15.7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</row>
    <row r="698" spans="1:26" ht="15.7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</row>
    <row r="699" spans="1:26" ht="15.7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</row>
    <row r="700" spans="1:26" ht="15.7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</row>
    <row r="701" spans="1:26" ht="15.7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</row>
    <row r="702" spans="1:26" ht="15.7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</row>
    <row r="703" spans="1:26" ht="15.7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</row>
    <row r="704" spans="1:26" ht="15.7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</row>
    <row r="705" spans="1:26" ht="15.7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</row>
    <row r="706" spans="1:26" ht="15.7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</row>
    <row r="707" spans="1:26" ht="15.7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</row>
    <row r="708" spans="1:26" ht="15.7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</row>
    <row r="709" spans="1:26" ht="15.7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</row>
    <row r="710" spans="1:26" ht="15.7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</row>
    <row r="711" spans="1:26" ht="15.7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</row>
    <row r="712" spans="1:26" ht="15.7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</row>
    <row r="713" spans="1:26" ht="15.7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</row>
    <row r="714" spans="1:26" ht="15.7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</row>
    <row r="715" spans="1:26" ht="15.7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</row>
    <row r="716" spans="1:26" ht="15.7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</row>
    <row r="717" spans="1:26" ht="15.7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</row>
    <row r="718" spans="1:26" ht="15.7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</row>
    <row r="719" spans="1:26" ht="15.7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</row>
    <row r="720" spans="1:26" ht="15.7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</row>
    <row r="721" spans="1:26" ht="15.7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</row>
    <row r="722" spans="1:26" ht="15.7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</row>
    <row r="723" spans="1:26" ht="15.7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</row>
    <row r="724" spans="1:26" ht="15.7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</row>
    <row r="725" spans="1:26" ht="15.7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</row>
    <row r="726" spans="1:26" ht="15.7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</row>
    <row r="727" spans="1:26" ht="15.7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</row>
    <row r="728" spans="1:26" ht="15.7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</row>
    <row r="729" spans="1:26" ht="15.7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</row>
    <row r="730" spans="1:26" ht="15.7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</row>
    <row r="731" spans="1:26" ht="15.7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</row>
    <row r="732" spans="1:26" ht="15.7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</row>
    <row r="733" spans="1:26" ht="15.7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</row>
    <row r="734" spans="1:26" ht="15.7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</row>
    <row r="735" spans="1:26" ht="15.7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</row>
    <row r="736" spans="1:26" ht="15.7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</row>
    <row r="737" spans="1:26" ht="15.7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</row>
    <row r="738" spans="1:26" ht="15.7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</row>
    <row r="739" spans="1:26" ht="15.7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</row>
    <row r="740" spans="1:26" ht="15.7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</row>
    <row r="741" spans="1:26" ht="15.7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</row>
    <row r="742" spans="1:26" ht="15.7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</row>
    <row r="743" spans="1:26" ht="15.7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</row>
    <row r="744" spans="1:26" ht="15.7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</row>
    <row r="745" spans="1:26" ht="15.7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</row>
    <row r="746" spans="1:26" ht="15.7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</row>
    <row r="747" spans="1:26" ht="15.7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</row>
    <row r="748" spans="1:26" ht="15.7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</row>
    <row r="749" spans="1:26" ht="15.7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</row>
    <row r="750" spans="1:26" ht="15.7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</row>
    <row r="751" spans="1:26" ht="15.7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</row>
    <row r="752" spans="1:26" ht="15.7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</row>
    <row r="753" spans="1:26" ht="15.7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</row>
    <row r="754" spans="1:26" ht="15.7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</row>
    <row r="755" spans="1:26" ht="15.7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</row>
    <row r="756" spans="1:26" ht="15.7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</row>
    <row r="757" spans="1:26" ht="15.7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</row>
    <row r="758" spans="1:26" ht="15.7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</row>
    <row r="759" spans="1:26" ht="15.7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</row>
    <row r="760" spans="1:26" ht="15.7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</row>
    <row r="761" spans="1:26" ht="15.7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</row>
    <row r="762" spans="1:26" ht="15.7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</row>
    <row r="763" spans="1:26" ht="15.7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</row>
    <row r="764" spans="1:26" ht="15.7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</row>
    <row r="765" spans="1:26" ht="15.7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</row>
    <row r="766" spans="1:26" ht="15.7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</row>
    <row r="767" spans="1:26" ht="15.7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</row>
    <row r="768" spans="1:26" ht="15.7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</row>
    <row r="769" spans="1:26" ht="15.7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</row>
    <row r="770" spans="1:26" ht="15.7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</row>
    <row r="771" spans="1:26" ht="15.7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</row>
    <row r="772" spans="1:26" ht="15.7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</row>
    <row r="773" spans="1:26" ht="15.7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</row>
    <row r="774" spans="1:26" ht="15.7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</row>
    <row r="775" spans="1:26" ht="15.7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</row>
    <row r="776" spans="1:26" ht="15.7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</row>
    <row r="777" spans="1:26" ht="15.7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</row>
    <row r="778" spans="1:26" ht="15.7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</row>
    <row r="779" spans="1:26" ht="15.7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</row>
    <row r="780" spans="1:26" ht="15.7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</row>
    <row r="781" spans="1:26" ht="15.7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</row>
    <row r="782" spans="1:26" ht="15.7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</row>
    <row r="783" spans="1:26" ht="15.7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</row>
    <row r="784" spans="1:26" ht="15.7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</row>
    <row r="785" spans="1:26" ht="15.7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</row>
    <row r="786" spans="1:26" ht="15.7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</row>
    <row r="787" spans="1:26" ht="15.7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</row>
    <row r="788" spans="1:26" ht="15.7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</row>
    <row r="789" spans="1:26" ht="15.7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</row>
    <row r="790" spans="1:26" ht="15.7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</row>
    <row r="791" spans="1:26" ht="15.7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</row>
    <row r="792" spans="1:26" ht="15.7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</row>
    <row r="793" spans="1:26" ht="15.7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</row>
    <row r="794" spans="1:26" ht="15.7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</row>
    <row r="795" spans="1:26" ht="15.7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</row>
    <row r="796" spans="1:26" ht="15.7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</row>
    <row r="797" spans="1:26" ht="15.7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</row>
    <row r="798" spans="1:26" ht="15.7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</row>
    <row r="799" spans="1:26" ht="15.7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</row>
    <row r="800" spans="1:26" ht="15.7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</row>
    <row r="801" spans="1:26" ht="15.7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</row>
    <row r="802" spans="1:26" ht="15.7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</row>
    <row r="803" spans="1:26" ht="15.7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</row>
    <row r="804" spans="1:26" ht="15.7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</row>
    <row r="805" spans="1:26" ht="15.7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</row>
    <row r="806" spans="1:26" ht="15.7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</row>
    <row r="807" spans="1:26" ht="15.7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</row>
    <row r="808" spans="1:26" ht="15.7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</row>
    <row r="809" spans="1:26" ht="15.7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</row>
    <row r="810" spans="1:26" ht="15.7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</row>
    <row r="811" spans="1:26" ht="15.7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</row>
    <row r="812" spans="1:26" ht="15.7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</row>
    <row r="813" spans="1:26" ht="15.7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</row>
    <row r="814" spans="1:26" ht="15.7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</row>
    <row r="815" spans="1:26" ht="15.7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</row>
    <row r="816" spans="1:26" ht="15.7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</row>
    <row r="817" spans="1:26" ht="15.7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</row>
    <row r="818" spans="1:26" ht="15.7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</row>
    <row r="819" spans="1:26" ht="15.7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</row>
    <row r="820" spans="1:26" ht="15.7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</row>
    <row r="821" spans="1:26" ht="15.7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</row>
    <row r="822" spans="1:26" ht="15.7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</row>
    <row r="823" spans="1:26" ht="15.7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</row>
    <row r="824" spans="1:26" ht="15.7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</row>
    <row r="825" spans="1:26" ht="15.7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</row>
    <row r="826" spans="1:26" ht="15.7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</row>
    <row r="827" spans="1:26" ht="15.7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</row>
    <row r="828" spans="1:26" ht="15.7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</row>
    <row r="829" spans="1:26" ht="15.7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</row>
    <row r="830" spans="1:26" ht="15.7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</row>
    <row r="831" spans="1:26" ht="15.7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</row>
    <row r="832" spans="1:26" ht="15.7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</row>
    <row r="833" spans="1:26" ht="15.7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</row>
    <row r="834" spans="1:26" ht="15.7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</row>
    <row r="835" spans="1:26" ht="15.7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</row>
    <row r="836" spans="1:26" ht="15.7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</row>
    <row r="837" spans="1:26" ht="15.7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</row>
    <row r="838" spans="1:26" ht="15.7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</row>
    <row r="839" spans="1:26" ht="15.7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</row>
    <row r="840" spans="1:26" ht="15.7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</row>
    <row r="841" spans="1:26" ht="15.7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</row>
    <row r="842" spans="1:26" ht="15.7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</row>
    <row r="843" spans="1:26" ht="15.7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</row>
    <row r="844" spans="1:26" ht="15.7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</row>
    <row r="845" spans="1:26" ht="15.7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</row>
    <row r="846" spans="1:26" ht="15.7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</row>
    <row r="847" spans="1:26" ht="15.7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</row>
    <row r="848" spans="1:26" ht="15.7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</row>
    <row r="849" spans="1:26" ht="15.7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</row>
    <row r="850" spans="1:26" ht="15.7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</row>
    <row r="851" spans="1:26" ht="15.7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</row>
    <row r="852" spans="1:26" ht="15.7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</row>
    <row r="853" spans="1:26" ht="15.7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</row>
    <row r="854" spans="1:26" ht="15.7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</row>
    <row r="855" spans="1:26" ht="15.7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</row>
    <row r="856" spans="1:26" ht="15.7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</row>
    <row r="857" spans="1:26" ht="15.7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</row>
    <row r="858" spans="1:26" ht="15.7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</row>
    <row r="859" spans="1:26" ht="15.7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</row>
    <row r="860" spans="1:26" ht="15.7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</row>
    <row r="861" spans="1:26" ht="15.7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</row>
    <row r="862" spans="1:26" ht="15.7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</row>
    <row r="863" spans="1:26" ht="15.7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</row>
    <row r="864" spans="1:26" ht="15.7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</row>
    <row r="865" spans="1:26" ht="15.7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</row>
    <row r="866" spans="1:26" ht="15.7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</row>
    <row r="867" spans="1:26" ht="15.7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</row>
    <row r="868" spans="1:26" ht="15.7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</row>
    <row r="869" spans="1:26" ht="15.7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</row>
    <row r="870" spans="1:26" ht="15.7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</row>
    <row r="871" spans="1:26" ht="15.7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</row>
    <row r="872" spans="1:26" ht="15.7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</row>
    <row r="873" spans="1:26" ht="15.7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</row>
    <row r="874" spans="1:26" ht="15.7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</row>
    <row r="875" spans="1:26" ht="15.7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</row>
    <row r="876" spans="1:26" ht="15.7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</row>
    <row r="877" spans="1:26" ht="15.7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</row>
    <row r="878" spans="1:26" ht="15.7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</row>
    <row r="879" spans="1:26" ht="15.7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</row>
    <row r="880" spans="1:26" ht="15.7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</row>
    <row r="881" spans="1:26" ht="15.7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</row>
  </sheetData>
  <sheetProtection sheet="1" objects="1" scenarios="1"/>
  <protectedRanges>
    <protectedRange sqref="C20:D25 C31:D34 C44:D49 C55:D57" name="Intervalo1"/>
  </protectedRanges>
  <mergeCells count="70">
    <mergeCell ref="A14:D14"/>
    <mergeCell ref="A1:D5"/>
    <mergeCell ref="A6:D6"/>
    <mergeCell ref="A7:D7"/>
    <mergeCell ref="A9:D9"/>
    <mergeCell ref="A12:D12"/>
    <mergeCell ref="A16:D16"/>
    <mergeCell ref="A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4:B34"/>
    <mergeCell ref="C34:D34"/>
    <mergeCell ref="A36:D36"/>
    <mergeCell ref="A37:D37"/>
    <mergeCell ref="A40:D40"/>
    <mergeCell ref="A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8:B58"/>
    <mergeCell ref="A59:D59"/>
    <mergeCell ref="A60:D60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5A988-B9E7-4B02-A976-E5B471B3CE4C}">
  <dimension ref="A1:AMJ34"/>
  <sheetViews>
    <sheetView zoomScale="140" zoomScaleNormal="140" workbookViewId="0">
      <selection activeCell="D41" sqref="D41"/>
    </sheetView>
  </sheetViews>
  <sheetFormatPr defaultColWidth="9.140625" defaultRowHeight="16.5"/>
  <cols>
    <col min="1" max="1" width="2.7109375" style="48" customWidth="1"/>
    <col min="2" max="2" width="8.85546875" style="48" customWidth="1"/>
    <col min="3" max="3" width="52.5703125" style="48" customWidth="1"/>
    <col min="4" max="4" width="22" style="48" customWidth="1"/>
    <col min="5" max="5" width="13.5703125" style="48" customWidth="1"/>
    <col min="6" max="6" width="43.85546875" style="48" customWidth="1"/>
    <col min="7" max="7" width="51.7109375" style="48" customWidth="1"/>
    <col min="8" max="1024" width="9.140625" style="48"/>
  </cols>
  <sheetData>
    <row r="1" spans="2:7" s="49" customFormat="1" ht="25.5">
      <c r="B1" s="66" t="s">
        <v>118</v>
      </c>
      <c r="C1" s="48"/>
      <c r="D1" s="48"/>
      <c r="E1" s="48"/>
      <c r="F1" s="48"/>
      <c r="G1" s="48"/>
    </row>
    <row r="2" spans="2:7">
      <c r="B2" s="52" t="s">
        <v>82</v>
      </c>
      <c r="E2" s="56"/>
    </row>
    <row r="3" spans="2:7">
      <c r="B3" s="52" t="s">
        <v>83</v>
      </c>
      <c r="C3" s="57"/>
      <c r="D3" s="58"/>
      <c r="E3" s="59"/>
    </row>
    <row r="4" spans="2:7">
      <c r="B4" s="50" t="s">
        <v>84</v>
      </c>
      <c r="C4" s="132" t="s">
        <v>85</v>
      </c>
      <c r="D4" s="132"/>
      <c r="E4" s="54" t="s">
        <v>86</v>
      </c>
      <c r="F4" s="54" t="s">
        <v>119</v>
      </c>
    </row>
    <row r="5" spans="2:7" ht="16.5" customHeight="1">
      <c r="B5" s="50" t="s">
        <v>71</v>
      </c>
      <c r="C5" s="131" t="s">
        <v>87</v>
      </c>
      <c r="D5" s="131"/>
      <c r="E5" s="60">
        <f>(1/MESES_NO_ANO)*100</f>
        <v>8.3333333333333321</v>
      </c>
      <c r="F5" s="60" t="s">
        <v>120</v>
      </c>
    </row>
    <row r="6" spans="2:7" s="48" customFormat="1" ht="16.5" customHeight="1">
      <c r="B6" s="54" t="s">
        <v>72</v>
      </c>
      <c r="C6" s="133" t="s">
        <v>88</v>
      </c>
      <c r="D6" s="133"/>
      <c r="E6" s="62">
        <f>(1/3)/MESES_NO_ANO*100</f>
        <v>2.7777777777777777</v>
      </c>
      <c r="F6" s="62" t="s">
        <v>121</v>
      </c>
    </row>
    <row r="7" spans="2:7" s="64" customFormat="1" ht="16.5" customHeight="1">
      <c r="B7" s="134" t="s">
        <v>89</v>
      </c>
      <c r="C7" s="134"/>
      <c r="D7" s="134"/>
      <c r="E7" s="134"/>
      <c r="F7" s="134"/>
    </row>
    <row r="8" spans="2:7" s="64" customFormat="1" ht="34.5" customHeight="1">
      <c r="B8" s="50" t="s">
        <v>90</v>
      </c>
      <c r="C8" s="135" t="s">
        <v>91</v>
      </c>
      <c r="D8" s="135"/>
      <c r="E8" s="54" t="s">
        <v>86</v>
      </c>
    </row>
    <row r="9" spans="2:7" ht="16.5" customHeight="1">
      <c r="B9" s="50" t="s">
        <v>71</v>
      </c>
      <c r="C9" s="131" t="s">
        <v>92</v>
      </c>
      <c r="D9" s="131"/>
      <c r="E9" s="60">
        <v>20</v>
      </c>
    </row>
    <row r="10" spans="2:7" s="49" customFormat="1" ht="16.5" customHeight="1">
      <c r="B10" s="54" t="s">
        <v>72</v>
      </c>
      <c r="C10" s="133" t="s">
        <v>93</v>
      </c>
      <c r="D10" s="133"/>
      <c r="E10" s="65">
        <v>2.5</v>
      </c>
    </row>
    <row r="11" spans="2:7" s="49" customFormat="1" ht="16.5" customHeight="1">
      <c r="B11" s="54" t="s">
        <v>73</v>
      </c>
      <c r="C11" s="131" t="s">
        <v>94</v>
      </c>
      <c r="D11" s="131"/>
      <c r="E11" s="60">
        <v>3</v>
      </c>
    </row>
    <row r="12" spans="2:7" s="49" customFormat="1" ht="16.5" customHeight="1">
      <c r="B12" s="54" t="s">
        <v>74</v>
      </c>
      <c r="C12" s="133" t="s">
        <v>95</v>
      </c>
      <c r="D12" s="133"/>
      <c r="E12" s="62">
        <v>1.5</v>
      </c>
    </row>
    <row r="13" spans="2:7" s="49" customFormat="1" ht="16.5" customHeight="1">
      <c r="B13" s="54" t="s">
        <v>75</v>
      </c>
      <c r="C13" s="131" t="s">
        <v>96</v>
      </c>
      <c r="D13" s="131"/>
      <c r="E13" s="60">
        <v>1</v>
      </c>
    </row>
    <row r="14" spans="2:7" s="49" customFormat="1" ht="16.5" customHeight="1">
      <c r="B14" s="54" t="s">
        <v>78</v>
      </c>
      <c r="C14" s="133" t="s">
        <v>97</v>
      </c>
      <c r="D14" s="133"/>
      <c r="E14" s="65">
        <v>0.6</v>
      </c>
    </row>
    <row r="15" spans="2:7" s="49" customFormat="1" ht="16.5" customHeight="1">
      <c r="B15" s="54" t="s">
        <v>79</v>
      </c>
      <c r="C15" s="131" t="s">
        <v>98</v>
      </c>
      <c r="D15" s="131"/>
      <c r="E15" s="60">
        <v>0.2</v>
      </c>
    </row>
    <row r="16" spans="2:7" ht="16.5" customHeight="1">
      <c r="B16" s="54" t="s">
        <v>80</v>
      </c>
      <c r="C16" s="133" t="s">
        <v>99</v>
      </c>
      <c r="D16" s="133"/>
      <c r="E16" s="65">
        <v>8</v>
      </c>
    </row>
    <row r="17" spans="2:6">
      <c r="B17" s="132" t="s">
        <v>81</v>
      </c>
      <c r="C17" s="132"/>
      <c r="D17" s="132"/>
      <c r="E17" s="67">
        <f>SUM(E9:E16)</f>
        <v>36.799999999999997</v>
      </c>
    </row>
    <row r="18" spans="2:6" s="64" customFormat="1">
      <c r="B18" s="52" t="s">
        <v>103</v>
      </c>
      <c r="C18" s="57"/>
      <c r="D18" s="58"/>
      <c r="E18" s="59"/>
    </row>
    <row r="19" spans="2:6" s="64" customFormat="1" ht="15" customHeight="1">
      <c r="B19" s="50">
        <v>3</v>
      </c>
      <c r="C19" s="132" t="s">
        <v>104</v>
      </c>
      <c r="D19" s="132"/>
      <c r="E19" s="54" t="s">
        <v>86</v>
      </c>
      <c r="F19" s="54" t="s">
        <v>119</v>
      </c>
    </row>
    <row r="20" spans="2:6" s="64" customFormat="1">
      <c r="B20" s="50" t="s">
        <v>71</v>
      </c>
      <c r="C20" s="136" t="s">
        <v>105</v>
      </c>
      <c r="D20" s="136"/>
      <c r="E20" s="60">
        <f>PERC_EMPREG_DEMIT_SEM_JUSTA_CAUSA_TOTAL_DESLIG%*PERC_EMPREG_AVISO_PREVIO_IND%*1/MESES_NO_ANO*100</f>
        <v>0.29105124999999998</v>
      </c>
      <c r="F20" s="60" t="s">
        <v>122</v>
      </c>
    </row>
    <row r="21" spans="2:6" s="64" customFormat="1">
      <c r="B21" s="54" t="s">
        <v>72</v>
      </c>
      <c r="C21" s="137" t="s">
        <v>106</v>
      </c>
      <c r="D21" s="137"/>
      <c r="E21" s="65">
        <f>PERC_EMPREG_DEMIT_SEM_JUSTA_CAUSA_TOTAL_DESLIG%*PERC_EMPREG_AVISO_PREVIO_TRAB%*(DIAS_NA_SEMANA/DIAS_NO_MES)/MESES_NO_ANO*100</f>
        <v>1.1557269305555555</v>
      </c>
      <c r="F21" s="62" t="s">
        <v>123</v>
      </c>
    </row>
    <row r="22" spans="2:6" s="49" customFormat="1" ht="16.5" customHeight="1">
      <c r="B22" s="54" t="s">
        <v>73</v>
      </c>
      <c r="C22" s="136" t="s">
        <v>107</v>
      </c>
      <c r="D22" s="136"/>
      <c r="E22" s="60">
        <f>ROUNDUP(PERC_AVISO_PREVIO_TRAB%*(PERC_MULTA_FGTS%)*PERC_FGTS%*100,2)</f>
        <v>0.04</v>
      </c>
      <c r="F22" s="60" t="s">
        <v>124</v>
      </c>
    </row>
    <row r="23" spans="2:6" s="49" customFormat="1" ht="15.95" customHeight="1">
      <c r="B23" s="52" t="s">
        <v>108</v>
      </c>
      <c r="C23" s="57"/>
      <c r="D23" s="58"/>
      <c r="E23" s="48"/>
    </row>
    <row r="24" spans="2:6" s="49" customFormat="1" ht="15.95" customHeight="1">
      <c r="B24" s="52" t="s">
        <v>109</v>
      </c>
      <c r="C24" s="57"/>
      <c r="D24" s="58"/>
      <c r="E24" s="59"/>
    </row>
    <row r="25" spans="2:6" s="49" customFormat="1" ht="16.5" customHeight="1">
      <c r="B25" s="50" t="s">
        <v>110</v>
      </c>
      <c r="C25" s="139" t="s">
        <v>111</v>
      </c>
      <c r="D25" s="139"/>
      <c r="E25" s="54" t="s">
        <v>86</v>
      </c>
      <c r="F25" s="54" t="s">
        <v>119</v>
      </c>
    </row>
    <row r="26" spans="2:6" s="49" customFormat="1" ht="15.95" customHeight="1">
      <c r="B26" s="54" t="s">
        <v>71</v>
      </c>
      <c r="C26" s="131" t="s">
        <v>112</v>
      </c>
      <c r="D26" s="131"/>
      <c r="E26" s="60">
        <f>(1/MESES_NO_ANO)*100</f>
        <v>8.3333333333333321</v>
      </c>
      <c r="F26" s="60" t="s">
        <v>125</v>
      </c>
    </row>
    <row r="27" spans="2:6" s="49" customFormat="1" ht="15.95" customHeight="1">
      <c r="B27" s="54" t="s">
        <v>72</v>
      </c>
      <c r="C27" s="55" t="s">
        <v>113</v>
      </c>
      <c r="D27" s="55"/>
      <c r="E27" s="65">
        <f>(DIAS_AUSENCIAS_LEGAIS/DIAS_NO_MES)/MESES_NO_ANO*100</f>
        <v>2.2222222222222223</v>
      </c>
      <c r="F27" s="62" t="s">
        <v>126</v>
      </c>
    </row>
    <row r="28" spans="2:6" s="49" customFormat="1" ht="15.95" customHeight="1">
      <c r="B28" s="54" t="s">
        <v>73</v>
      </c>
      <c r="C28" s="131" t="s">
        <v>114</v>
      </c>
      <c r="D28" s="131"/>
      <c r="E28" s="60">
        <f>(((DIAS_LICENCA_PATERNIDADE/DIAS_NO_MES)/MESES_NO_ANO)*PERC_NASCIDOS_VIVOS_POPUL_FEM%*PERC_PARTIC_MASC_VIGIL%)*100</f>
        <v>3.5673555555555549E-2</v>
      </c>
      <c r="F28" s="60" t="s">
        <v>127</v>
      </c>
    </row>
    <row r="29" spans="2:6" s="49" customFormat="1" ht="16.5" customHeight="1">
      <c r="B29" s="54" t="s">
        <v>74</v>
      </c>
      <c r="C29" s="133" t="s">
        <v>115</v>
      </c>
      <c r="D29" s="133"/>
      <c r="E29" s="65">
        <f>(DIAS_PAGOS_EMPRESA_ACID_TRAB/DIAS_NO_MES)/MESES_NO_ANO*PERC_EMPREG_AFAST_TRAB%*100</f>
        <v>1.85302229372558E-2</v>
      </c>
      <c r="F29" s="62" t="s">
        <v>128</v>
      </c>
    </row>
    <row r="30" spans="2:6" s="49" customFormat="1" ht="33" customHeight="1">
      <c r="B30" s="54" t="s">
        <v>75</v>
      </c>
      <c r="C30" s="131" t="s">
        <v>116</v>
      </c>
      <c r="D30" s="131"/>
      <c r="E30" s="60">
        <f>(((DIAS_LICENCA_MATERNIDADE/DIAS_NO_MES)/MESES_NO_ANO)*PERC_NASCIDOS_VIVOS_POPUL_FEM%*PERC_PARTIC_FEM_VIGIL%*PERC_GPS_FGTS%*100)</f>
        <v>0.14312918399999999</v>
      </c>
      <c r="F30" s="60" t="s">
        <v>129</v>
      </c>
    </row>
    <row r="31" spans="2:6" s="49" customFormat="1">
      <c r="B31" s="54" t="s">
        <v>78</v>
      </c>
      <c r="C31" s="133" t="str">
        <f>OUTRAS_AUSENCIAS_DESCRICAO</f>
        <v>Outras Ausências (Especificar - em %)</v>
      </c>
      <c r="D31" s="133"/>
      <c r="E31" s="65">
        <f>PERC_SUBSTITUTO_OUTRAS_AUSENCIAS</f>
        <v>0</v>
      </c>
      <c r="F31" s="62"/>
    </row>
    <row r="33" spans="2:7" ht="20.25">
      <c r="B33" s="68" t="s">
        <v>130</v>
      </c>
    </row>
    <row r="34" spans="2:7" ht="42.75" customHeight="1">
      <c r="B34" s="138" t="s">
        <v>131</v>
      </c>
      <c r="C34" s="138"/>
      <c r="D34" s="138"/>
      <c r="E34" s="138"/>
      <c r="G34" s="69"/>
    </row>
  </sheetData>
  <sheetProtection sheet="1" objects="1" scenarios="1"/>
  <mergeCells count="25">
    <mergeCell ref="B34:E34"/>
    <mergeCell ref="C25:D25"/>
    <mergeCell ref="C26:D26"/>
    <mergeCell ref="C28:D28"/>
    <mergeCell ref="C29:D29"/>
    <mergeCell ref="C30:D30"/>
    <mergeCell ref="C31:D31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9:D9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0E5D6CE2-733C-4329-847B-0C906C90CB95}">
      <formula1>0</formula1>
      <formula2>1.94</formula2>
    </dataValidation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0DA38F3F-1FA5-4086-BAF0-E6741854D319}">
      <formula1>0</formula1>
      <formula2>0.46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0392-8A93-4ABB-B201-F264BA844C57}">
  <dimension ref="A1:AMJ42"/>
  <sheetViews>
    <sheetView zoomScale="140" zoomScaleNormal="140" workbookViewId="0">
      <selection activeCell="F14" sqref="F14"/>
    </sheetView>
  </sheetViews>
  <sheetFormatPr defaultColWidth="9.140625" defaultRowHeight="16.5"/>
  <cols>
    <col min="1" max="1" width="2.7109375" style="48" customWidth="1"/>
    <col min="2" max="2" width="8.85546875" style="48" customWidth="1"/>
    <col min="3" max="3" width="52.5703125" style="48" customWidth="1"/>
    <col min="4" max="4" width="9.5703125" style="48" customWidth="1"/>
    <col min="5" max="5" width="13.5703125" style="48" customWidth="1"/>
    <col min="6" max="6" width="15.42578125" style="48" customWidth="1"/>
    <col min="7" max="1024" width="9.140625" style="48"/>
  </cols>
  <sheetData>
    <row r="1" spans="1:6" s="49" customFormat="1" ht="25.5">
      <c r="B1" s="66" t="s">
        <v>132</v>
      </c>
      <c r="C1" s="48"/>
      <c r="D1" s="48"/>
      <c r="E1" s="48"/>
      <c r="F1" s="48"/>
    </row>
    <row r="2" spans="1:6">
      <c r="B2" s="52" t="s">
        <v>76</v>
      </c>
      <c r="E2" s="53"/>
      <c r="F2" s="53"/>
    </row>
    <row r="3" spans="1:6" ht="33" customHeight="1">
      <c r="B3" s="50">
        <v>1</v>
      </c>
      <c r="C3" s="139" t="s">
        <v>77</v>
      </c>
      <c r="D3" s="139"/>
      <c r="E3" s="139"/>
      <c r="F3" s="54" t="s">
        <v>133</v>
      </c>
    </row>
    <row r="4" spans="1:6" ht="16.5" customHeight="1">
      <c r="B4" s="50" t="s">
        <v>75</v>
      </c>
      <c r="C4" s="131" t="s">
        <v>134</v>
      </c>
      <c r="D4" s="131"/>
      <c r="E4" s="131"/>
      <c r="F4" s="70">
        <v>220</v>
      </c>
    </row>
    <row r="5" spans="1:6" ht="16.5" customHeight="1">
      <c r="B5" s="50" t="s">
        <v>78</v>
      </c>
      <c r="C5" s="140" t="s">
        <v>135</v>
      </c>
      <c r="D5" s="140"/>
      <c r="E5" s="140"/>
      <c r="F5" s="71">
        <v>7</v>
      </c>
    </row>
    <row r="6" spans="1:6" ht="16.5" customHeight="1">
      <c r="B6" s="50" t="s">
        <v>79</v>
      </c>
      <c r="C6" s="131" t="s">
        <v>136</v>
      </c>
      <c r="D6" s="131"/>
      <c r="E6" s="131"/>
      <c r="F6" s="70">
        <v>365</v>
      </c>
    </row>
    <row r="7" spans="1:6" ht="16.5" customHeight="1">
      <c r="B7" s="50" t="s">
        <v>137</v>
      </c>
      <c r="C7" s="140" t="s">
        <v>138</v>
      </c>
      <c r="D7" s="140"/>
      <c r="E7" s="140"/>
      <c r="F7" s="72">
        <v>15.2</v>
      </c>
    </row>
    <row r="8" spans="1:6" ht="16.5" customHeight="1">
      <c r="B8" s="50" t="s">
        <v>139</v>
      </c>
      <c r="C8" s="131" t="s">
        <v>140</v>
      </c>
      <c r="D8" s="131"/>
      <c r="E8" s="131"/>
      <c r="F8" s="70">
        <v>12</v>
      </c>
    </row>
    <row r="9" spans="1:6" ht="16.5" customHeight="1">
      <c r="B9" s="50" t="s">
        <v>141</v>
      </c>
      <c r="C9" s="140" t="s">
        <v>142</v>
      </c>
      <c r="D9" s="140"/>
      <c r="E9" s="140"/>
      <c r="F9" s="71">
        <v>60</v>
      </c>
    </row>
    <row r="10" spans="1:6" s="48" customFormat="1" ht="16.5" customHeight="1">
      <c r="B10" s="50" t="s">
        <v>60</v>
      </c>
      <c r="C10" s="131" t="s">
        <v>143</v>
      </c>
      <c r="D10" s="131"/>
      <c r="E10" s="131"/>
      <c r="F10" s="73">
        <v>52.5</v>
      </c>
    </row>
    <row r="11" spans="1:6" s="64" customFormat="1"/>
    <row r="12" spans="1:6" s="64" customFormat="1">
      <c r="A12" s="48"/>
      <c r="B12" s="52" t="s">
        <v>100</v>
      </c>
      <c r="C12" s="49"/>
      <c r="D12" s="49"/>
      <c r="E12" s="49"/>
      <c r="F12" s="49"/>
    </row>
    <row r="13" spans="1:6" s="64" customFormat="1" ht="15" customHeight="1">
      <c r="A13" s="48"/>
      <c r="B13" s="50" t="s">
        <v>101</v>
      </c>
      <c r="C13" s="139" t="s">
        <v>102</v>
      </c>
      <c r="D13" s="139"/>
      <c r="E13" s="54" t="s">
        <v>144</v>
      </c>
      <c r="F13" s="54" t="s">
        <v>86</v>
      </c>
    </row>
    <row r="14" spans="1:6" s="64" customFormat="1">
      <c r="B14" s="74" t="s">
        <v>73</v>
      </c>
      <c r="C14" s="141" t="s">
        <v>145</v>
      </c>
      <c r="D14" s="141"/>
      <c r="E14" s="51" t="s">
        <v>146</v>
      </c>
      <c r="F14" s="75">
        <v>6</v>
      </c>
    </row>
    <row r="15" spans="1:6" s="64" customFormat="1"/>
    <row r="16" spans="1:6" s="49" customFormat="1">
      <c r="A16" s="64"/>
      <c r="B16" s="52" t="s">
        <v>103</v>
      </c>
      <c r="C16" s="57"/>
      <c r="D16" s="58"/>
      <c r="E16" s="59"/>
      <c r="F16" s="59"/>
    </row>
    <row r="17" spans="1:6" s="49" customFormat="1">
      <c r="A17" s="64"/>
      <c r="B17" s="50">
        <v>3</v>
      </c>
      <c r="C17" s="132" t="s">
        <v>104</v>
      </c>
      <c r="D17" s="132"/>
      <c r="E17" s="132"/>
      <c r="F17" s="54" t="s">
        <v>147</v>
      </c>
    </row>
    <row r="18" spans="1:6" s="49" customFormat="1" ht="16.5" customHeight="1">
      <c r="A18" s="64"/>
      <c r="B18" s="50" t="s">
        <v>71</v>
      </c>
      <c r="C18" s="131" t="s">
        <v>148</v>
      </c>
      <c r="D18" s="131"/>
      <c r="E18" s="131"/>
      <c r="F18" s="61">
        <v>62.93</v>
      </c>
    </row>
    <row r="19" spans="1:6">
      <c r="A19" s="64"/>
      <c r="B19" s="54" t="s">
        <v>72</v>
      </c>
      <c r="C19" s="142" t="s">
        <v>149</v>
      </c>
      <c r="D19" s="142"/>
      <c r="E19" s="142"/>
      <c r="F19" s="63">
        <v>5.55</v>
      </c>
    </row>
    <row r="20" spans="1:6" s="49" customFormat="1" ht="15.95" customHeight="1">
      <c r="B20" s="54" t="s">
        <v>73</v>
      </c>
      <c r="C20" s="131" t="s">
        <v>150</v>
      </c>
      <c r="D20" s="131"/>
      <c r="E20" s="131"/>
      <c r="F20" s="76">
        <v>40</v>
      </c>
    </row>
    <row r="21" spans="1:6" ht="16.5" customHeight="1">
      <c r="A21" s="64"/>
      <c r="B21" s="54" t="s">
        <v>74</v>
      </c>
      <c r="C21" s="142" t="s">
        <v>151</v>
      </c>
      <c r="D21" s="142"/>
      <c r="E21" s="142"/>
      <c r="F21" s="75">
        <v>94.45</v>
      </c>
    </row>
    <row r="22" spans="1:6" ht="16.5" customHeight="1">
      <c r="A22" s="64"/>
      <c r="B22" s="54" t="s">
        <v>75</v>
      </c>
      <c r="C22" s="131" t="s">
        <v>152</v>
      </c>
      <c r="D22" s="131"/>
      <c r="E22" s="131"/>
      <c r="F22" s="76">
        <v>30</v>
      </c>
    </row>
    <row r="23" spans="1:6" s="64" customFormat="1"/>
    <row r="24" spans="1:6" s="49" customFormat="1">
      <c r="B24" s="52" t="s">
        <v>108</v>
      </c>
      <c r="C24" s="57"/>
      <c r="D24" s="58"/>
      <c r="E24" s="48"/>
      <c r="F24" s="48"/>
    </row>
    <row r="25" spans="1:6" s="49" customFormat="1" ht="15" customHeight="1">
      <c r="B25" s="52" t="s">
        <v>109</v>
      </c>
      <c r="C25" s="57"/>
      <c r="D25" s="58"/>
      <c r="E25" s="59"/>
      <c r="F25" s="59"/>
    </row>
    <row r="26" spans="1:6" s="49" customFormat="1" ht="16.5" customHeight="1">
      <c r="B26" s="50" t="s">
        <v>110</v>
      </c>
      <c r="C26" s="139" t="s">
        <v>111</v>
      </c>
      <c r="D26" s="139"/>
      <c r="E26" s="139"/>
      <c r="F26" s="54" t="s">
        <v>147</v>
      </c>
    </row>
    <row r="27" spans="1:6" s="49" customFormat="1" ht="16.5" customHeight="1">
      <c r="B27" s="50" t="s">
        <v>71</v>
      </c>
      <c r="C27" s="131" t="s">
        <v>153</v>
      </c>
      <c r="D27" s="131"/>
      <c r="E27" s="131"/>
      <c r="F27" s="76">
        <v>8</v>
      </c>
    </row>
    <row r="28" spans="1:6" ht="16.5" customHeight="1">
      <c r="A28" s="49"/>
      <c r="B28" s="54" t="s">
        <v>72</v>
      </c>
      <c r="C28" s="133" t="s">
        <v>154</v>
      </c>
      <c r="D28" s="133"/>
      <c r="E28" s="133"/>
      <c r="F28" s="75">
        <v>20</v>
      </c>
    </row>
    <row r="29" spans="1:6" ht="16.5" customHeight="1">
      <c r="A29" s="49"/>
      <c r="B29" s="54" t="s">
        <v>73</v>
      </c>
      <c r="C29" s="131" t="s">
        <v>155</v>
      </c>
      <c r="D29" s="131"/>
      <c r="E29" s="131"/>
      <c r="F29" s="61">
        <v>1.42</v>
      </c>
    </row>
    <row r="30" spans="1:6" ht="16.5" customHeight="1">
      <c r="A30" s="49"/>
      <c r="B30" s="54" t="s">
        <v>74</v>
      </c>
      <c r="C30" s="133" t="s">
        <v>156</v>
      </c>
      <c r="D30" s="133"/>
      <c r="E30" s="133"/>
      <c r="F30" s="63">
        <v>45.22</v>
      </c>
    </row>
    <row r="31" spans="1:6" s="49" customFormat="1" ht="15.95" customHeight="1">
      <c r="A31" s="48"/>
      <c r="B31" s="54" t="s">
        <v>75</v>
      </c>
      <c r="C31" s="131" t="s">
        <v>157</v>
      </c>
      <c r="D31" s="131"/>
      <c r="E31" s="131"/>
      <c r="F31" s="61">
        <f>(154800/34808000)*100</f>
        <v>0.44472535049413925</v>
      </c>
    </row>
    <row r="32" spans="1:6" ht="15.75" customHeight="1">
      <c r="A32" s="49"/>
      <c r="B32" s="54" t="s">
        <v>78</v>
      </c>
      <c r="C32" s="133" t="s">
        <v>158</v>
      </c>
      <c r="D32" s="133"/>
      <c r="E32" s="133"/>
      <c r="F32" s="75">
        <v>15</v>
      </c>
    </row>
    <row r="33" spans="1:6" ht="15.75" customHeight="1">
      <c r="A33" s="49"/>
      <c r="B33" s="54" t="s">
        <v>79</v>
      </c>
      <c r="C33" s="131" t="s">
        <v>159</v>
      </c>
      <c r="D33" s="131"/>
      <c r="E33" s="131"/>
      <c r="F33" s="76">
        <v>180</v>
      </c>
    </row>
    <row r="34" spans="1:6" ht="16.5" customHeight="1">
      <c r="A34" s="49"/>
      <c r="B34" s="54" t="s">
        <v>80</v>
      </c>
      <c r="C34" s="133" t="s">
        <v>160</v>
      </c>
      <c r="D34" s="133"/>
      <c r="E34" s="133"/>
      <c r="F34" s="63">
        <v>54.78</v>
      </c>
    </row>
    <row r="35" spans="1:6" s="64" customFormat="1" ht="8.25" customHeight="1"/>
    <row r="36" spans="1:6">
      <c r="B36" s="52" t="s">
        <v>161</v>
      </c>
      <c r="C36" s="57"/>
      <c r="D36" s="58"/>
      <c r="E36" s="59"/>
      <c r="F36" s="59"/>
    </row>
    <row r="37" spans="1:6">
      <c r="B37" s="50" t="s">
        <v>117</v>
      </c>
      <c r="C37" s="132" t="s">
        <v>162</v>
      </c>
      <c r="D37" s="132"/>
      <c r="E37" s="132"/>
      <c r="F37" s="54" t="s">
        <v>163</v>
      </c>
    </row>
    <row r="38" spans="1:6" ht="16.5" customHeight="1">
      <c r="B38" s="50" t="s">
        <v>71</v>
      </c>
      <c r="C38" s="143" t="s">
        <v>164</v>
      </c>
      <c r="D38" s="143"/>
      <c r="E38" s="143"/>
      <c r="F38" s="70">
        <f>PERC_HORA_EXTRA</f>
        <v>0</v>
      </c>
    </row>
    <row r="39" spans="1:6" ht="15" customHeight="1">
      <c r="B39" s="50" t="s">
        <v>72</v>
      </c>
      <c r="C39" s="133" t="s">
        <v>165</v>
      </c>
      <c r="D39" s="133"/>
      <c r="E39" s="133"/>
      <c r="F39" s="71">
        <f>TEMPO_INTERVALO_REFEICAO</f>
        <v>0</v>
      </c>
    </row>
    <row r="40" spans="1:6" s="64" customFormat="1"/>
    <row r="41" spans="1:6" ht="20.25">
      <c r="B41" s="68" t="s">
        <v>130</v>
      </c>
      <c r="C41" s="77"/>
      <c r="D41" s="77"/>
      <c r="E41" s="77"/>
      <c r="F41" s="78"/>
    </row>
    <row r="42" spans="1:6" ht="33.75" customHeight="1">
      <c r="B42" s="138" t="s">
        <v>131</v>
      </c>
      <c r="C42" s="138"/>
      <c r="D42" s="138"/>
      <c r="E42" s="138"/>
      <c r="F42" s="138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  <mergeCell ref="C17:E1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43</vt:i4>
      </vt:variant>
    </vt:vector>
  </HeadingPairs>
  <TitlesOfParts>
    <vt:vector size="48" baseType="lpstr">
      <vt:lpstr>INSTRUÇOES PARA PREENCHIMENTO</vt:lpstr>
      <vt:lpstr>MODELO PROPOSTA</vt:lpstr>
      <vt:lpstr>Cálculo do BDI</vt:lpstr>
      <vt:lpstr>ENCARGOS-SOCIAIS-E-TRABALHISTAS</vt:lpstr>
      <vt:lpstr>DADOS-ESTATISTICOS</vt:lpstr>
      <vt:lpstr>'Cálculo do BDI'!Area_de_impressao</vt:lpstr>
      <vt:lpstr>'INSTRUÇOES PARA PREENCHIMENTO'!Area_de_impressao</vt:lpstr>
      <vt:lpstr>'MODELO PROPOSTA'!Area_de_impressao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DIVISOR_DE_HORAS</vt:lpstr>
      <vt:lpstr>HORA_NORMAL</vt:lpstr>
      <vt:lpstr>HORA_NOTURNA</vt:lpstr>
      <vt:lpstr>MEDIA_ANUAL_DIAS_TRABALHO_MES</vt:lpstr>
      <vt:lpstr>MESES_NO_ANO</vt:lpstr>
      <vt:lpstr>OUTRAS_AUSENCIAS</vt:lpstr>
      <vt:lpstr>PERC_ADIC_FERIAS</vt:lpstr>
      <vt:lpstr>PERC_AVISO_PREVIO_IND</vt:lpstr>
      <vt:lpstr>PERC_DEC_TERC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PERC_INCRA</vt:lpstr>
      <vt:lpstr>PERC_INSS</vt:lpstr>
      <vt:lpstr>PERC_MULTA_FGTS</vt:lpstr>
      <vt:lpstr>PERC_MULTA_FGTS_AV_PREV_TRAB</vt:lpstr>
      <vt:lpstr>PERC_NASCIDOS_VIVOS_POPUL_FEM</vt:lpstr>
      <vt:lpstr>PERC_PARTIC_FEM_VIGIL</vt:lpstr>
      <vt:lpstr>PERC_PARTIC_MASC_VIGIL</vt:lpstr>
      <vt:lpstr>PERC_RAT</vt:lpstr>
      <vt:lpstr>PERC_SAL_EDUCACAO</vt:lpstr>
      <vt:lpstr>PERC_SEBRAE</vt:lpstr>
      <vt:lpstr>PERC_SENAC</vt:lpstr>
      <vt:lpstr>PERC_SESC</vt:lpstr>
      <vt:lpstr>PERC_SUBSTITUTO_ACID_TRAB</vt:lpstr>
      <vt:lpstr>PERC_SUBSTITUTO_AFAST_MATERN</vt:lpstr>
      <vt:lpstr>PERC_SUBSTITUTO_AUSENCIAS_LEGAIS</vt:lpstr>
      <vt:lpstr>PERC_SUBSTITUTO_FERIAS</vt:lpstr>
      <vt:lpstr>PERC_SUBSTITUTO_LICENCA_PATERNIDADE</vt:lpstr>
      <vt:lpstr>'INSTRUÇOES PARA PREENCHIMENTO'!Print_Area</vt:lpstr>
      <vt:lpstr>'MODELO PROPOSTA'!Print_Area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2023-01-13T14:56:28Z</cp:lastPrinted>
  <dcterms:created xsi:type="dcterms:W3CDTF">2020-02-12T11:04:56Z</dcterms:created>
  <dcterms:modified xsi:type="dcterms:W3CDTF">2023-03-30T12:46:14Z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